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C2\Documents\PLAN 2023\II. Izmjene i dopune Financijskog plana za 2023.g\"/>
    </mc:Choice>
  </mc:AlternateContent>
  <xr:revisionPtr revIDLastSave="0" documentId="13_ncr:1_{CC58388D-8D1B-4FDD-B593-18E9374C5D4B}" xr6:coauthVersionLast="47" xr6:coauthVersionMax="47" xr10:uidLastSave="{00000000-0000-0000-0000-000000000000}"/>
  <bookViews>
    <workbookView xWindow="-120" yWindow="-120" windowWidth="24240" windowHeight="13140" tabRatio="76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OBRAZLOŽENJE-općeg dijela" sheetId="8" r:id="rId6"/>
    <sheet name="OBRAZLOŽENJE-posebnog dijela" sheetId="9" r:id="rId7"/>
  </sheets>
  <definedNames>
    <definedName name="_xlnm.Print_Area" localSheetId="1">' Račun prihoda i rashoda'!$A$1:$G$74</definedName>
    <definedName name="_xlnm.Print_Area" localSheetId="4">'POSEBNI DIO'!$A$1:$G$81</definedName>
    <definedName name="_xlnm.Print_Area" localSheetId="0">SAŽETAK!$A$1:$I$50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G42" i="3"/>
  <c r="E42" i="3"/>
  <c r="G25" i="3"/>
  <c r="F23" i="3"/>
  <c r="E23" i="3"/>
  <c r="G68" i="3"/>
  <c r="F68" i="3"/>
  <c r="E68" i="3"/>
  <c r="F64" i="3"/>
  <c r="G64" i="3"/>
  <c r="E64" i="3"/>
  <c r="G52" i="3"/>
  <c r="F52" i="3"/>
  <c r="E45" i="3"/>
  <c r="E46" i="3"/>
  <c r="E47" i="3"/>
  <c r="F45" i="3"/>
  <c r="F46" i="3"/>
  <c r="F47" i="3"/>
  <c r="E49" i="3"/>
  <c r="E50" i="3"/>
  <c r="E51" i="3"/>
  <c r="E53" i="3"/>
  <c r="E54" i="3"/>
  <c r="E55" i="3"/>
  <c r="G12" i="7"/>
  <c r="G11" i="7"/>
  <c r="F57" i="7"/>
  <c r="F12" i="7"/>
  <c r="G73" i="7"/>
  <c r="G72" i="7" s="1"/>
  <c r="G71" i="7" s="1"/>
  <c r="F72" i="7"/>
  <c r="F71" i="7" s="1"/>
  <c r="E72" i="7"/>
  <c r="E71" i="7" s="1"/>
  <c r="F27" i="7"/>
  <c r="F26" i="7" s="1"/>
  <c r="E27" i="7"/>
  <c r="E26" i="7" s="1"/>
  <c r="G28" i="7"/>
  <c r="G27" i="7" s="1"/>
  <c r="I38" i="1"/>
  <c r="H38" i="1"/>
  <c r="G38" i="1"/>
  <c r="F73" i="3"/>
  <c r="E73" i="3"/>
  <c r="F34" i="3"/>
  <c r="F33" i="3" s="1"/>
  <c r="E34" i="3"/>
  <c r="E33" i="3" s="1"/>
  <c r="G36" i="3"/>
  <c r="G35" i="3"/>
  <c r="E48" i="3" l="1"/>
  <c r="G26" i="7"/>
  <c r="H37" i="1"/>
  <c r="G37" i="1"/>
  <c r="G73" i="3"/>
  <c r="G34" i="3"/>
  <c r="G33" i="3" l="1"/>
  <c r="I37" i="1"/>
  <c r="G24" i="3"/>
  <c r="G23" i="3" s="1"/>
  <c r="G28" i="3"/>
  <c r="G19" i="3"/>
  <c r="G22" i="3"/>
  <c r="G18" i="3"/>
  <c r="G21" i="3"/>
  <c r="G16" i="3"/>
  <c r="D12" i="5"/>
  <c r="G81" i="7"/>
  <c r="G79" i="7"/>
  <c r="G76" i="7"/>
  <c r="G70" i="7"/>
  <c r="G68" i="7"/>
  <c r="G65" i="7"/>
  <c r="G63" i="7"/>
  <c r="G60" i="7"/>
  <c r="G51" i="7"/>
  <c r="G48" i="7"/>
  <c r="G44" i="7"/>
  <c r="G38" i="7"/>
  <c r="G35" i="7"/>
  <c r="G32" i="7"/>
  <c r="G31" i="7"/>
  <c r="G24" i="7"/>
  <c r="G25" i="7"/>
  <c r="G23" i="7"/>
  <c r="G19" i="7"/>
  <c r="G16" i="7"/>
  <c r="G15" i="7"/>
  <c r="G39" i="1" l="1"/>
  <c r="H39" i="1"/>
  <c r="I39" i="1"/>
  <c r="E78" i="7" l="1"/>
  <c r="F78" i="7"/>
  <c r="G78" i="7"/>
  <c r="E75" i="7"/>
  <c r="E74" i="7" s="1"/>
  <c r="F75" i="7"/>
  <c r="F74" i="7" s="1"/>
  <c r="G75" i="7"/>
  <c r="G74" i="7" s="1"/>
  <c r="E67" i="7"/>
  <c r="F67" i="7"/>
  <c r="G67" i="7"/>
  <c r="E69" i="7"/>
  <c r="F69" i="7"/>
  <c r="G69" i="7"/>
  <c r="E62" i="7"/>
  <c r="F62" i="7"/>
  <c r="G62" i="7"/>
  <c r="E64" i="7"/>
  <c r="F64" i="7"/>
  <c r="G64" i="7"/>
  <c r="E59" i="7"/>
  <c r="E58" i="7" s="1"/>
  <c r="F59" i="7"/>
  <c r="F58" i="7" s="1"/>
  <c r="G59" i="7"/>
  <c r="G58" i="7" s="1"/>
  <c r="E50" i="7"/>
  <c r="E49" i="7" s="1"/>
  <c r="F50" i="7"/>
  <c r="F49" i="7" s="1"/>
  <c r="G50" i="7"/>
  <c r="G49" i="7" s="1"/>
  <c r="E47" i="7"/>
  <c r="E46" i="7" s="1"/>
  <c r="F47" i="7"/>
  <c r="F46" i="7" s="1"/>
  <c r="G47" i="7"/>
  <c r="G46" i="7" s="1"/>
  <c r="E43" i="7"/>
  <c r="F43" i="7"/>
  <c r="G43" i="7"/>
  <c r="E37" i="7"/>
  <c r="E36" i="7" s="1"/>
  <c r="F37" i="7"/>
  <c r="F36" i="7" s="1"/>
  <c r="G37" i="7"/>
  <c r="G36" i="7" s="1"/>
  <c r="E34" i="7"/>
  <c r="E33" i="7" s="1"/>
  <c r="F34" i="7"/>
  <c r="F33" i="7" s="1"/>
  <c r="G34" i="7"/>
  <c r="G33" i="7" s="1"/>
  <c r="E30" i="7"/>
  <c r="E29" i="7" s="1"/>
  <c r="F30" i="7"/>
  <c r="F29" i="7" s="1"/>
  <c r="G30" i="7"/>
  <c r="G29" i="7" s="1"/>
  <c r="F14" i="7"/>
  <c r="F13" i="7" s="1"/>
  <c r="G14" i="7"/>
  <c r="G13" i="7" s="1"/>
  <c r="F61" i="7" l="1"/>
  <c r="E61" i="7"/>
  <c r="E45" i="7"/>
  <c r="G66" i="7"/>
  <c r="G45" i="7"/>
  <c r="G61" i="7"/>
  <c r="F66" i="7"/>
  <c r="E66" i="7"/>
  <c r="F45" i="7"/>
  <c r="E27" i="3"/>
  <c r="E26" i="3" s="1"/>
  <c r="F27" i="3"/>
  <c r="F26" i="3" s="1"/>
  <c r="G27" i="3"/>
  <c r="G26" i="3" s="1"/>
  <c r="E20" i="3"/>
  <c r="F20" i="3"/>
  <c r="G20" i="3"/>
  <c r="E17" i="3"/>
  <c r="F17" i="3"/>
  <c r="G17" i="3"/>
  <c r="E15" i="3"/>
  <c r="F15" i="3"/>
  <c r="G15" i="3"/>
  <c r="G30" i="1" l="1"/>
  <c r="H30" i="1"/>
  <c r="I30" i="1"/>
  <c r="E65" i="3"/>
  <c r="F65" i="3"/>
  <c r="G65" i="3"/>
  <c r="E62" i="3"/>
  <c r="E61" i="3" s="1"/>
  <c r="F62" i="3"/>
  <c r="F61" i="3" s="1"/>
  <c r="G62" i="3"/>
  <c r="G61" i="3" s="1"/>
  <c r="E67" i="3"/>
  <c r="F67" i="3"/>
  <c r="G67" i="3"/>
  <c r="F55" i="3"/>
  <c r="G55" i="3"/>
  <c r="F13" i="3"/>
  <c r="F12" i="3" s="1"/>
  <c r="E80" i="7"/>
  <c r="E77" i="7" s="1"/>
  <c r="E57" i="7" s="1"/>
  <c r="F80" i="7"/>
  <c r="F77" i="7" s="1"/>
  <c r="G80" i="7"/>
  <c r="G77" i="7" s="1"/>
  <c r="G57" i="7" s="1"/>
  <c r="E13" i="3" l="1"/>
  <c r="E12" i="3" s="1"/>
  <c r="G16" i="1" s="1"/>
  <c r="G14" i="3"/>
  <c r="G13" i="3" s="1"/>
  <c r="G12" i="3" s="1"/>
  <c r="H16" i="1"/>
  <c r="E56" i="7" l="1"/>
  <c r="G56" i="7" s="1"/>
  <c r="E55" i="7"/>
  <c r="F41" i="7"/>
  <c r="F40" i="7" s="1"/>
  <c r="F39" i="7" s="1"/>
  <c r="G22" i="7"/>
  <c r="G21" i="7" s="1"/>
  <c r="F22" i="7"/>
  <c r="F21" i="7" s="1"/>
  <c r="E22" i="7"/>
  <c r="E21" i="7" s="1"/>
  <c r="F18" i="7"/>
  <c r="F17" i="7" s="1"/>
  <c r="E14" i="7"/>
  <c r="E13" i="7" s="1"/>
  <c r="E20" i="7"/>
  <c r="E18" i="7" l="1"/>
  <c r="E17" i="7" s="1"/>
  <c r="G20" i="7"/>
  <c r="G18" i="7" s="1"/>
  <c r="G17" i="7" s="1"/>
  <c r="G55" i="7"/>
  <c r="G54" i="7" s="1"/>
  <c r="G53" i="7" s="1"/>
  <c r="E41" i="7"/>
  <c r="E40" i="7" s="1"/>
  <c r="E39" i="7" s="1"/>
  <c r="G42" i="7"/>
  <c r="G41" i="7" s="1"/>
  <c r="G40" i="7" s="1"/>
  <c r="G39" i="7" s="1"/>
  <c r="E12" i="7"/>
  <c r="F50" i="3"/>
  <c r="E54" i="7"/>
  <c r="E53" i="7" s="1"/>
  <c r="E52" i="7" s="1"/>
  <c r="F54" i="7"/>
  <c r="F53" i="7" s="1"/>
  <c r="F52" i="7" s="1"/>
  <c r="F11" i="7" l="1"/>
  <c r="G47" i="3"/>
  <c r="G50" i="3"/>
  <c r="G52" i="7"/>
  <c r="B11" i="5" l="1"/>
  <c r="B10" i="5" s="1"/>
  <c r="B9" i="5" s="1"/>
  <c r="C11" i="5"/>
  <c r="C10" i="5" s="1"/>
  <c r="C9" i="5" s="1"/>
  <c r="D11" i="5"/>
  <c r="D10" i="5" s="1"/>
  <c r="D9" i="5" s="1"/>
  <c r="G54" i="3" l="1"/>
  <c r="G45" i="3"/>
  <c r="G49" i="3"/>
  <c r="G46" i="3"/>
  <c r="G57" i="3"/>
  <c r="G56" i="3" s="1"/>
  <c r="G59" i="3"/>
  <c r="G58" i="3" s="1"/>
  <c r="G51" i="3"/>
  <c r="F49" i="3"/>
  <c r="F57" i="3"/>
  <c r="F56" i="3" s="1"/>
  <c r="F59" i="3"/>
  <c r="F58" i="3" s="1"/>
  <c r="F54" i="3"/>
  <c r="F66" i="3"/>
  <c r="F51" i="3"/>
  <c r="E57" i="3"/>
  <c r="E56" i="3" s="1"/>
  <c r="E59" i="3"/>
  <c r="E58" i="3" s="1"/>
  <c r="E66" i="3"/>
  <c r="E63" i="3" s="1"/>
  <c r="F63" i="3" l="1"/>
  <c r="F60" i="3" s="1"/>
  <c r="E44" i="3"/>
  <c r="E43" i="3" s="1"/>
  <c r="I16" i="1"/>
  <c r="G44" i="3"/>
  <c r="E60" i="3" l="1"/>
  <c r="G20" i="1" s="1"/>
  <c r="H20" i="1"/>
  <c r="F53" i="3"/>
  <c r="F48" i="3" s="1"/>
  <c r="G19" i="1"/>
  <c r="G53" i="3"/>
  <c r="G48" i="3" s="1"/>
  <c r="G43" i="3" s="1"/>
  <c r="G17" i="1"/>
  <c r="G15" i="1" s="1"/>
  <c r="G46" i="1" s="1"/>
  <c r="H17" i="1"/>
  <c r="H15" i="1" s="1"/>
  <c r="H46" i="1" s="1"/>
  <c r="I17" i="1"/>
  <c r="I15" i="1" s="1"/>
  <c r="G18" i="1" l="1"/>
  <c r="G47" i="1" s="1"/>
  <c r="G48" i="1" s="1"/>
  <c r="I19" i="1"/>
  <c r="I46" i="1"/>
  <c r="E11" i="7"/>
  <c r="G21" i="1" l="1"/>
  <c r="F44" i="3"/>
  <c r="F43" i="3" s="1"/>
  <c r="G66" i="3"/>
  <c r="G63" i="3" l="1"/>
  <c r="G60" i="3" s="1"/>
  <c r="I20" i="1" s="1"/>
  <c r="I18" i="1" s="1"/>
  <c r="H19" i="1"/>
  <c r="H18" i="1" s="1"/>
  <c r="H47" i="1" s="1"/>
  <c r="H48" i="1" s="1"/>
  <c r="H21" i="1" l="1"/>
  <c r="I47" i="1"/>
  <c r="I48" i="1" s="1"/>
  <c r="I21" i="1"/>
</calcChain>
</file>

<file path=xl/sharedStrings.xml><?xml version="1.0" encoding="utf-8"?>
<sst xmlns="http://schemas.openxmlformats.org/spreadsheetml/2006/main" count="474" uniqueCount="287">
  <si>
    <t>PRIHODI UKUPNO</t>
  </si>
  <si>
    <t>PRIHODI POSLOVANJA</t>
  </si>
  <si>
    <t>RASHODI UKUPNO</t>
  </si>
  <si>
    <t>RAZLIKA - VIŠAK / MANJAK</t>
  </si>
  <si>
    <t>NETO FINANCIRANJE</t>
  </si>
  <si>
    <t>Naziv prihoda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</si>
  <si>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</si>
  <si>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</si>
  <si>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</si>
  <si>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</si>
  <si>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</si>
  <si>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</si>
  <si>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</si>
  <si>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</si>
  <si>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</si>
  <si>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</si>
  <si>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</si>
  <si>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</si>
  <si>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</si>
  <si>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</si>
  <si>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</si>
  <si>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</si>
  <si>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</si>
  <si>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</si>
  <si>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</si>
  <si>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</si>
  <si>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</si>
  <si>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</si>
  <si>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</si>
  <si>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</si>
  <si>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</si>
  <si>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</si>
  <si>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</si>
  <si>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</si>
  <si>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</si>
  <si>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</si>
  <si>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</si>
  <si>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</si>
  <si>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4090</t>
  </si>
  <si>
    <t>DRUŠTVENA BRIGA O DJECI PREDŠKOLSKE DOBI</t>
  </si>
  <si>
    <t>Aktivnost A409001</t>
  </si>
  <si>
    <t>Redovna djelatnost dječjeg vrtića</t>
  </si>
  <si>
    <t>Izvor financiranja 1.1.</t>
  </si>
  <si>
    <t>Izvor financiranja 2.6.</t>
  </si>
  <si>
    <t>GRAD SAMOBOR - OPĆI PRIHODI I PRIMICI</t>
  </si>
  <si>
    <t>Izvor financiranja 3.3.</t>
  </si>
  <si>
    <t>Izvor financiranja 4.5.</t>
  </si>
  <si>
    <t>Izvor financiranja 5.9.</t>
  </si>
  <si>
    <t>Izvor financiranja 6.3.</t>
  </si>
  <si>
    <t>Aktivnost A409008</t>
  </si>
  <si>
    <t>Programi javnih potreba - predškola i TUR</t>
  </si>
  <si>
    <t>Aktivnost A409009</t>
  </si>
  <si>
    <t>Stručno osposobljavanje za rad bez zasnivanja radnog odnosa</t>
  </si>
  <si>
    <t>Financijski rashodi</t>
  </si>
  <si>
    <t>Ostali rashodi</t>
  </si>
  <si>
    <t>Rahodi za nabavu nefinancijske imovine</t>
  </si>
  <si>
    <t>1.1.</t>
  </si>
  <si>
    <t>2.6.</t>
  </si>
  <si>
    <t>3.3.</t>
  </si>
  <si>
    <t>4.5.</t>
  </si>
  <si>
    <t>5.9.</t>
  </si>
  <si>
    <t>6.3.</t>
  </si>
  <si>
    <t>Prihodi od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</si>
  <si>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</si>
  <si>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</si>
  <si>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</si>
  <si>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EUR</t>
  </si>
  <si>
    <t>091 Predškolsko i osnovno obrazovanje</t>
  </si>
  <si>
    <t>09 Obrazovanje</t>
  </si>
  <si>
    <t>0911 Predškolsko obrazovanje</t>
  </si>
  <si>
    <t>DV GRIGOR VITEZ 
- VLASTITI PRIHODI</t>
  </si>
  <si>
    <t>DV GRIGOR VITEZ 
- POSEBNE NAMJENE</t>
  </si>
  <si>
    <t>DV GRIGOR VITEZ
- PRIHODI OD POMOĆI</t>
  </si>
  <si>
    <t>DV GRIGOR VITEZ
- PRIHODI OD DONACIJA</t>
  </si>
  <si>
    <t>DV GRIGOR VITEZ
- PRIHODI  OD NEFINANCIJSKE IMOVINE</t>
  </si>
  <si>
    <t>DV Grigor Vitez
- Prihodi od pomoći</t>
  </si>
  <si>
    <t>DV Grigor Vitez
- Vlastiti prihodi</t>
  </si>
  <si>
    <t>DV Grigor Vitez
- Posebne namjene</t>
  </si>
  <si>
    <t>DV Grigor Vitez 
- Prihodi od nefinancijske imovine</t>
  </si>
  <si>
    <t>DV Grigor Vitez
- Prihodi od donacija</t>
  </si>
  <si>
    <t>DV Grigor Vitez
- Opći prihodi i primici</t>
  </si>
  <si>
    <t>Grad Samobor
- Opći prihodi i primici</t>
  </si>
  <si>
    <t>DV Grigor Vitez 
- Posebne namjene</t>
  </si>
  <si>
    <t>DV Grigor Vitez
- Prihodi od nefinancijske imovine</t>
  </si>
  <si>
    <t>Aktivnost A409011</t>
  </si>
  <si>
    <t>Univerzalni sportski program</t>
  </si>
  <si>
    <t>Kapitalni projekt K409001</t>
  </si>
  <si>
    <t>Nabava nefinancijske imovine</t>
  </si>
  <si>
    <t>Rashodi za nabavu neproizvedene dugotrajne imovine</t>
  </si>
  <si>
    <t>26338    DJEČJI VRTIĆ GRIGOR VITEZ</t>
  </si>
  <si>
    <t>Višak prihoda iz prethodne godine koji će se rasporediti</t>
  </si>
  <si>
    <t>Manjak prihoda iz prethodne godine za pokriće</t>
  </si>
  <si>
    <t>RAZLIKA VIŠAK / MANJAK IZ PRETHODNE(IH) GODINE KOJI ĆE SE RASPOREDITI / POKRITI</t>
  </si>
  <si>
    <t>PRIHODI, PRIMICI I VIŠAK</t>
  </si>
  <si>
    <t>RASHODI, IZDACI I MANJAK</t>
  </si>
  <si>
    <t>RAZLIKA</t>
  </si>
  <si>
    <t>A) SAŽETAK RAČUNA PRIHODA I RASHODA</t>
  </si>
  <si>
    <t>B) SAŽETAK RAČUNA FINANCIRANJA</t>
  </si>
  <si>
    <t>UKUPNO FINANCIJSKI PLAN (A.+B.+C.)</t>
  </si>
  <si>
    <t>Članak 1.</t>
  </si>
  <si>
    <t>Članak 2.</t>
  </si>
  <si>
    <t>A. RAČUN PRIHODA I RASHODA</t>
  </si>
  <si>
    <t>Članak 3.</t>
  </si>
  <si>
    <t>Članak 4.</t>
  </si>
  <si>
    <t>Članak 5.</t>
  </si>
  <si>
    <t>klasifikaciji u Posebnom dijelu Proračuna kako slijedi:</t>
  </si>
  <si>
    <t>Vlastiti izvori</t>
  </si>
  <si>
    <t xml:space="preserve">Na temelju članka 38.-46. Zakona o proračunu (Narodne novine br.144/21) i članka 41. Statuta Dječjeg vrtića Grigor Vitez (Službene vijesti Grada Samobora </t>
  </si>
  <si>
    <t>Financijski plan Dječjeg vrtića Grigor Vitez za 2023. godinu (u daljnjem tekstu: Financijski plan) mijenja se kako slijedi:</t>
  </si>
  <si>
    <t>Prihodi i rashodi po ekonomskoj klasifikaciji i izvorima financiranja u Financijskom planu za 2023.godinu</t>
  </si>
  <si>
    <t>Rashodi Financijskog plana mijenjaju se po funkcijskoj klasfikaciji kako slijedi:</t>
  </si>
  <si>
    <t>Izmjena</t>
  </si>
  <si>
    <t>Novi plan
2023.</t>
  </si>
  <si>
    <t>Plan
2023.</t>
  </si>
  <si>
    <t>Rashodi i izdaci Financijskog plana za 2023.g. mijenjaju se po izvorima financiranja i ekonomskoj</t>
  </si>
  <si>
    <t>Višak prihoda poslovanja</t>
  </si>
  <si>
    <t>VIŠAK KORIŠTEN ZA POKRIĆE RASHODA</t>
  </si>
  <si>
    <t>MANJAK POKRIVEN TEKUĆIM PRIHODIMA</t>
  </si>
  <si>
    <t>Manjak prihoda poslovanja</t>
  </si>
  <si>
    <t>te preneseni višak/manjak mijenjaju se kako slijedi:</t>
  </si>
  <si>
    <t xml:space="preserve">Primici od financijske imovine i zaduživanja i izdaci za financijsku imovinu i otplatu zajmova u Financijskom planu za 2023.g. utvrđuju se </t>
  </si>
  <si>
    <t>u Računu financiranja kako slijedi:</t>
  </si>
  <si>
    <t>Izvor financiranja 4.1.</t>
  </si>
  <si>
    <t>GRAD SAMOBOR
- POMOĆI</t>
  </si>
  <si>
    <t>4.1.</t>
  </si>
  <si>
    <t>Grad Samobor
- Pomoći</t>
  </si>
  <si>
    <t>Članak 6.</t>
  </si>
  <si>
    <t xml:space="preserve">OBRAZLOŽENJE OPĆEG DIJELA II. IZMJENA I DOPUNA FINANCIJSKOG PLANA </t>
  </si>
  <si>
    <t>DJEČJEG VRTIĆA GRIGOR VITEZ, SAMOBOR ZA 2023.GODINU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</si>
  <si>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PRIHODI I PRIMICI</t>
    </r>
  </si>
  <si>
    <t>U strukturi planiranih ukupnih prihoda za 2023. godinu najveći udio imaju Opći prihodi i primici iz sredstava Grada Samobora 76,67%, prihodi za posebne namjene imaju udio od 19,43 %, prihodi Grad Samobor-Pomoći 1,46%, nakon toga prihodi iz pomoći 1,11%, vlastiti prihodi 0,38%, prihodi od donacija 0,90% te prihodi od nefinancijske imovine 0,05%.</t>
  </si>
  <si>
    <t xml:space="preserve"> Prihodi poslovanja (račun 6)</t>
  </si>
  <si>
    <t>Prihodi poslovanja (pomoći iz inozemstva i od subjekata unutar općeg proračuna, prihodi od imovine, prihodi od upravnih i administrativnih pristojbi, pristojbi po posebnim propisima i naknada, prihodi od prodaje proizvoda i robe te pruženih usluga, prihodi od donacija te povrati po protestiranim jamstvima, prihodi iz nadležnog proračuna i od HZZO-a temeljem ugovornih obveza) u 2023.godini planirani su u iznosu 2.806.567 € te su II. Izmjenama i dopunama Financijskog plana umanjeni za 46.142 € .</t>
  </si>
  <si>
    <r>
      <t>Pomoći iz inozemstva i od subjekata unutar općeg proračuna (skupina 63) uvećavaju su za 1.000 €</t>
    </r>
    <r>
      <rPr>
        <sz val="11"/>
        <color theme="1"/>
        <rFont val="Calibri"/>
        <family val="2"/>
        <charset val="238"/>
        <scheme val="minor"/>
      </rPr>
      <t xml:space="preserve"> te sada iznose 30.908 €</t>
    </r>
  </si>
  <si>
    <t>Od navedenog iznosa 29.581 € odnosi se na sufinanciranje programa javnih potreba u predškolskom odgoju i obrazovanju od strane Ministarstva znanosti i obrazovanja (podskupina 636).</t>
  </si>
  <si>
    <t>U Dječji vrtiću Grigor Vitez sufinancira se program za djecu s teškoćama koja su integrirana u redovite odgojno-obrazovne skupine i program predškole.</t>
  </si>
  <si>
    <t>Iznos pomoći ovisi o broju upisane djece u navedene programe.</t>
  </si>
  <si>
    <t>II. Izmjenama i dopunama Financijskog plana zbog promjene broja djece s teškoćama u razvoju povećan je planirani iznos tih prihoda za 1.000 EUR.</t>
  </si>
  <si>
    <t>Preostali dio od 1.327 EUR odnosi se na refundaciju plaćenih troškova prethodnih pregleda zaposlenika od strane HZZO-a (podskupina 634).</t>
  </si>
  <si>
    <r>
      <t>Prihodi od imovine (skupina 64)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b/>
        <sz val="11"/>
        <color theme="1"/>
        <rFont val="Calibri"/>
        <family val="2"/>
        <charset val="238"/>
        <scheme val="minor"/>
      </rPr>
      <t>ostaju isti</t>
    </r>
    <r>
      <rPr>
        <sz val="11"/>
        <color theme="1"/>
        <rFont val="Calibri"/>
        <family val="2"/>
        <charset val="238"/>
        <scheme val="minor"/>
      </rPr>
      <t>, odnose se na planirani 1 EUR prihoda od kamata na oročena sredstva i depozite po viđenju na računu vrtića otvorenom u Raiffeisen banci jer se primljena sredstva odmah bez zadržavanja na računu prosljeđuju.</t>
    </r>
  </si>
  <si>
    <r>
      <t>Prihodi od upravnih i administrativnih pristojbi, pristojbi po posebnim propisima i naknada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(skupina 65) umanjuju se za 30.837 €.</t>
    </r>
  </si>
  <si>
    <t>Planirani su u iznosu 548.338 € od čega se 548.192 € odnosi na uplate roditelja za naknadu za boravak djece u vrtiću (iz izvora prihodi iz posebnih namjena).</t>
  </si>
  <si>
    <t>Iznos je planiran na temelju upisanog broja djece uvećanog za 52 djece koliko je od 1.9.2023. trebalo biti upisano u objektu u Molvicama te sukladno naplati tih prihoda realiziranoj u  prethodnim godinama.</t>
  </si>
  <si>
    <t>S obzirom da je odgođeno otvaranje vrtića u Molvicama i sukladno do sada ostvarenim prihodima II. Izmjenama i dopunama financijskog plana za 2023. godinu ovi prihodi umanjeni su za 32.000 €.</t>
  </si>
  <si>
    <t>Preostali iznos prihoda skupine 65 planiran u iznosu 146 EUR odnosi se na moguće refundacije štete od osiguravajućeg društva (iz izvora prihodi od nefinancijske imovine).</t>
  </si>
  <si>
    <t xml:space="preserve">Navedeni prihod uvećava se za 1.163 € tj. za iznos refundacije osiguravajućeg društva za štetu koju je uzrokovalo nevrijeme u ljetnim mjesecima te sada iznosi 1.309 €. </t>
  </si>
  <si>
    <r>
      <t xml:space="preserve">Prihodi od prodaje proizvoda i robe te pruženih usluga, prihodi od donacija te povrati po protestiranim jamstvima (skupina 66) povećavaju se za 1.042 </t>
    </r>
    <r>
      <rPr>
        <sz val="11"/>
        <color theme="1"/>
        <rFont val="Calibri"/>
        <family val="2"/>
        <charset val="238"/>
        <scheme val="minor"/>
      </rPr>
      <t>€ te sada iznose 34.575 €.</t>
    </r>
  </si>
  <si>
    <t>10.617 € (podskupina 661)odnosi se na planirani prihod od najma tri sportske dvorane.</t>
  </si>
  <si>
    <t>23.958 (podskupina 663) odnosi se na planirani prihod od donacija za sudjelovanje djece na dječjem fašniku te eventualnih dodatnih donacija od pravnih i fizičkih osoba izvan općeg proračuna.</t>
  </si>
  <si>
    <t>U 2023.godini primljene su dvije donacije Lush-a, donacija šivaćeg stroja i računala. Do kraja godine očekuje se donacija još računalne opreme te raznog materijala vezanog uz organizaciju adventa u vrtiću stoga je II. Izmjenama i dopunama Financijskog plana navedeni prihod uvećan za 1.042 €.</t>
  </si>
  <si>
    <t>Prihodi iz nadležnog proračuna i od HZZO-a temeljem ugovornih obveza (skupina 67) umanjuju se za ukupno 17.347 €.</t>
  </si>
  <si>
    <t>Planirani su u iznosu 2.193.745 € za 2023. godinu. Preraspodjelom potrebnih materijalnih rashoda i rashoda za zaposlene, unutar ovog prihoda umanjeni su prihodi iz izvora Općih prihoda i primitaka za 58.000 €.</t>
  </si>
  <si>
    <t>Od 1.10.2023. unutar ove skupine imamo novi izvor prihoda pod nazivom Grad Samobor-Pomoći.</t>
  </si>
  <si>
    <t>To su prihodi za fiskalnu održivost vrtića i ovise o broju upisane djece.</t>
  </si>
  <si>
    <t>U pedagoškoj godini 2023./2024. DV Grigor Vitez ostvarivati će 13.551 € ovih prihoda mjesečno stoga se II. Izmjenama i dopunama financijskog plana za 2023.godinu planira 40.653 € prihoda iz ovog izvora.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</si>
  <si>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RASHODI POSLOVANJA</t>
    </r>
  </si>
  <si>
    <t>Ukupni planirani rashodi iznose 2.831.708 EUR za 2023. godinu</t>
  </si>
  <si>
    <t>II. Izmjenama i dopunama Financijskog plana ukupni rashodi umanjeni su za 46.142 EUR.</t>
  </si>
  <si>
    <r>
      <t>2.1.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Rashodi poslovanja (račun 3)</t>
    </r>
  </si>
  <si>
    <t>Rashode poslovanja čine rashodi za zaposlene, materijalni rashodi, financijski rashodi i ostali rashodi.</t>
  </si>
  <si>
    <t>II. Izmjenama i dopunama financijskog plana za 2023.godinu ukupno se rashodi umanjuju za 46.142 €.</t>
  </si>
  <si>
    <r>
      <t>Rashodi za zaposlene (skupina 31)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smanjuju se za 36.676 €.</t>
    </r>
  </si>
  <si>
    <t>Zbog preraspodjele rashoda unutar skupine 31 (manji rashod za plaće i doprinose od planiranog zbog korištenja bolovanja i odgode otvaranja objekta vrtića u Molvicama) iz izvora općih prihoda i primitaka rashodi iz skupine 31 umanjuje se za 35.000 €.</t>
  </si>
  <si>
    <t>Iz izvora vlastitih prihoda umanjuju se rashodi skupine 31 za 332 € iz razloga što u 2023. godini nije bilo rashoda za mentorstvo koje isplaćuje Učiteljski fakultet.</t>
  </si>
  <si>
    <t>Iz izvora posebnih namjena rashodi skupine 31 umanjuju se za 1.344 € jer nisu potrošena sva sredstva namjenjena za rashode za zaposlene u sportskom programu.</t>
  </si>
  <si>
    <r>
      <t>Materijalni rashodi (skupina 32)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umanjuju se za 1.167 €.</t>
    </r>
  </si>
  <si>
    <t>Unutar ove skupine preraspoređuju se razni materijalni rashodi što se utvrđuje na temelju dosadašnjih rashoda te procjene tih rashoda do kraja godine.</t>
  </si>
  <si>
    <t>Najveće promjene su: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</si>
  <si>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Umanjenje rashoda za energiju jer su produljenje mjere Vlade RH koje osiguravaju stabilne cijene za električnu energiju iz izvora općih prihoda i primitaka i iz posebnih namjena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</si>
  <si>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Povećanje rashoda za materijal i sirovine iz izvora Grad Samobor-Pomoći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</si>
  <si>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Povećanje rashoda za usluge tekućeg i investicijskog održavanja</t>
    </r>
  </si>
  <si>
    <r>
      <t>Financijski rashodi (34)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umanjeni su za 450 €.</t>
    </r>
  </si>
  <si>
    <t>Do kraja godine planiraju se manji rashodi od planiranih za bankarske usluge i usluge platnog prometa.</t>
  </si>
  <si>
    <r>
      <t>2.2.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Rashodi za nabavu nefinancijske imovine (račun 4)</t>
    </r>
  </si>
  <si>
    <t>Rashode za nabavu nefinancijske imovine čine rashodi za nabavu neproizvedene dugotrajne imovine te rashodi za nabavu proizvedene dugotrajne imovine.</t>
  </si>
  <si>
    <r>
      <t>Rashodi za nabavu neproizvedene dugotrajne imovine (41)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ostaju isti.</t>
    </r>
  </si>
  <si>
    <t>Planirani su u iznosu 1.660 EUR iz izvora općih prihoda i primitaka zbog licence za aplikaciju Okitoki.</t>
  </si>
  <si>
    <r>
      <t>Rashodi za nabavu proizvedene dugotrajne imovine (42)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umanjeni su za 7.849 €.</t>
    </r>
  </si>
  <si>
    <t>S obzirom da se do kraja godine na planira kupnja dodatnih sprava za igrališta, opreme za održavanje i hlađenje, uređaji, strojevi i oprema za ostale namjene umanjene su ove pozicije rashoda.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</si>
  <si>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Rezultat poslovanja (račun 9)</t>
    </r>
  </si>
  <si>
    <t>U 2023. godini bio je planiran ukupni prihod (6+7)  u iznosu 2.806.567 €, a ukupni planirani rashod (3+4) 2.831.708 €. Razlika od 25.141 € je višak (92) iz izvora prihodi za posebne namjene.</t>
  </si>
  <si>
    <t>Nakon II. Izmjena i dopuna financijskog plana za 2023. ukupni planirani prihodi (6+7) iznose 2.760.425 €, a ukupni planirani rashodi (3+4) iznose 2.785.566 €. Razlika od 25.141 € podmiruje se iz prenesenog viška iz 2022. godine (92) koji iznosi 25.141 €.</t>
  </si>
  <si>
    <t>Članak 9.</t>
  </si>
  <si>
    <t>OBRAZLOŽENJE POSEBNOG DIJELA FINANCIJSKOG PLANA</t>
  </si>
  <si>
    <t>Proračunski korisnik 26338 DJEČJI VRTIĆ GRIGOR VITEZ SAMOBOR</t>
  </si>
  <si>
    <t xml:space="preserve">Program:  DRUŠTVENA BRIGA O DJECI PREDŠKOLSKE DOBI </t>
  </si>
  <si>
    <t xml:space="preserve">Zakonske i druge pravne osnove programa: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</si>
  <si>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ustanovama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Times New Roman"/>
        <family val="1"/>
        <charset val="238"/>
      </rPr>
      <t xml:space="preserve">NN </t>
    </r>
    <r>
      <rPr>
        <sz val="10"/>
        <rFont val="Times New Roman"/>
        <family val="1"/>
        <charset val="238"/>
      </rPr>
      <t>76/93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29/97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47/99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35/08</t>
    </r>
    <r>
      <rPr>
        <sz val="10"/>
        <color theme="1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127/19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1</t>
    </r>
    <r>
      <rPr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Times New Roman"/>
        <family val="1"/>
        <charset val="238"/>
      </rPr>
      <t>1</t>
    </r>
    <r>
      <rPr>
        <sz val="10"/>
        <color theme="1"/>
        <rFont val="Calibri"/>
        <family val="2"/>
        <charset val="238"/>
        <scheme val="minor"/>
      </rPr>
      <t>/</t>
    </r>
    <r>
      <rPr>
        <sz val="10"/>
        <color theme="1"/>
        <rFont val="Times New Roman"/>
        <family val="1"/>
        <charset val="238"/>
      </rPr>
      <t>2</t>
    </r>
    <r>
      <rPr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Times New Roman"/>
        <family val="1"/>
        <charset val="238"/>
      </rPr>
      <t xml:space="preserve">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</si>
  <si>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predškolskom odgoju i obrazovanju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Times New Roman"/>
        <family val="1"/>
        <charset val="238"/>
      </rPr>
      <t>NN 10/97, 107/07, 94/13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theme="1"/>
        <rFont val="Times New Roman"/>
        <family val="1"/>
        <charset val="238"/>
      </rPr>
      <t>98/19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theme="1"/>
        <rFont val="Times New Roman"/>
        <family val="1"/>
        <charset val="238"/>
      </rPr>
      <t>57/22</t>
    </r>
    <r>
      <rPr>
        <sz val="10"/>
        <color theme="1"/>
        <rFont val="Calibri"/>
        <family val="2"/>
        <charset val="238"/>
        <scheme val="minor"/>
      </rPr>
      <t xml:space="preserve"> i 101/23)</t>
    </r>
    <r>
      <rPr>
        <sz val="10"/>
        <color theme="1"/>
        <rFont val="Times New Roman"/>
        <family val="1"/>
        <charset val="238"/>
      </rPr>
      <t xml:space="preserve">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</si>
  <si>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Državni pedagoški standard predškolskog odgoja i naobrazbe (NN 63/08 i 90/10)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</si>
  <si>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libri"/>
        <family val="2"/>
        <charset val="238"/>
        <scheme val="minor"/>
      </rPr>
      <t>Uputa za izradu proračuna Grada Samobora za razdoblje 2023.-2025.godine</t>
    </r>
  </si>
  <si>
    <r>
      <t>Razvojna mjera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(poveznica sa strateškim okvirom Provedbenog programa Grada Samobora za razdoblje 2021.-2025. g).:</t>
    </r>
  </si>
  <si>
    <t>5. Briga o djeci</t>
  </si>
  <si>
    <t>Pokazatelji rezultata:</t>
  </si>
  <si>
    <t>Sukladno Prilogu 1. Provedbenog programa Grada Samobora za razdoblje 2021. – 2025.</t>
  </si>
  <si>
    <t xml:space="preserve">Naziv aktivnosti/projekta u Proračunu: REDOVNA DJELATNOST DJEČJEG VRTIĆA </t>
  </si>
  <si>
    <t>Obrazloženje aktivnosti/projekta</t>
  </si>
  <si>
    <t>Planirana sredstva</t>
  </si>
  <si>
    <t>Plan
2023:</t>
  </si>
  <si>
    <t>Izmjena:</t>
  </si>
  <si>
    <t>Novi
plan 2023.:</t>
  </si>
  <si>
    <t>Troškove redovne djelatnosti DV Grigor Vitez snosi osnivač ustanove – Grad Samobor i roditelji djece koja polaze vrtić.</t>
  </si>
  <si>
    <t>Unutar ove aktivnosti, iz izvora Grad Samobor-opći prihodi i primici, financiraju se najvećim dijelom rashodi za zaposlene - skupina 31 (bruto plaće, plaće za prekovremeni rad, doprionosi za plaće, ostali rashodi za zaposlene: regres, božićnica i dr.).
Financira se i dio rashoda za energiju, računalne usluge te naknada za nezapošljavanje osoba s invaliditetom.</t>
  </si>
  <si>
    <t xml:space="preserve">Ostali troškovi vrtića - materijalni rashodi -skupina 32 (prehrana djece, energija i komunalije, tekuće održavanje objekata, uredski materijal i ostali materijalni troškovi, naknade za prijevoz, komunalne usluge i drugi ) financiraju se roditeljskim uplatama, vlastitim prihodima vrtića, prihodima od pomoći, sredstvima pomoći - Grad Samobor za fiskalnu održivost dječjih vrtića te donacijama. </t>
  </si>
  <si>
    <r>
      <t xml:space="preserve"> S obzirom na dosadašnju potrošnju te planiranu potrebu za pojedninim rashodom do kraja godine rashodi iz ove skupine (32):
- smanjeni su za 23.000 </t>
    </r>
    <r>
      <rPr>
        <sz val="10"/>
        <color theme="1"/>
        <rFont val="Calibri"/>
        <family val="2"/>
      </rPr>
      <t>€ iz izvora općih prihoda i primitaka zbog smanjenja rashoda za energiju (Vladina mjera),
- iz izvora vlastitih prihoda povećani su materijalni rashodi za 5.912 € zbog povećane potrebe za uredskim materijalom,
- iz izvora posebnih namjena preraspoređeni su svi materijalni rashodi te su ukupno umanjeni za 24.339 € najvećim dijelom zbog smanjenja planiranog rashoda za energiju (zbog Vladinih mjera koje osiguravaju stabilne cijene).
- iz novog izvora prihoda Grad Samobor-Pomoći financiraju se najvećim dijelom materijal i sirovine, usluge za tekuće i
investicijsko održavanje te manjim dijelom uredski materijal te ostali materijalni rashodi. Ukupno 40.653 €.
- iz izvora prihoda od donacija rashodi skupine 32 uvećani su za 3.542 € jer je ostvarena veća donacija Lusha od planirane, a do kraja godine očekuje se još donacija Offertisime i papira.
- iz izvora prihoda od nefinancijske imovine rashod skupine 32 je povećan za 838 € na temelju refundacije štete osiguravajućeg društva. Tim sredstvima sanirana je šteta nastala od posljedica nevremena.</t>
    </r>
  </si>
  <si>
    <t xml:space="preserve">Naziv aktivnosti/projekta u Proračunu: PROGRAM JAVNIH POTREBA – PREDŠKOLA I TUR </t>
  </si>
  <si>
    <t xml:space="preserve">Program predškole obvezan je program odgojno-obrazovnoga rada s djecom u godini dana prije polaska u osnovnu školu te se provodi u trajanju od 250 sati. </t>
  </si>
  <si>
    <t>Program predškole zajedno sa programom za djecu s teškoćama koja su integrirana u redovite odgojno-obrazovne skupine u DV Grigor Vitez sufinanciran je od strane Ministarstva znanosti i obrazovanja.</t>
  </si>
  <si>
    <t>Iz navedenih sredstava unutar ove aktivnosti vrši se nabava uređaja, strojeva i opeme, didaktike i materijala, , financira se stručno usavršavanje odgojitelja, kupnja uredskog materijala i uredske opreme i namještaja, a sve prema uputama Ministarstva znanosti i obrazovanja.</t>
  </si>
  <si>
    <t>Ishodište za procjenu planiranih rashoda u razdoblju od 2024. – 2026. godine temelji se na broju djece u programu predškole i djece s teškoćama koja su integrirana u redovite programe te iznosima sufinanciranja od strane MZO, i to:</t>
  </si>
  <si>
    <t>- 3,60 € po djetetu u programu predškole</t>
  </si>
  <si>
    <t>- od 53,00 € do 106,00 € po djetetu s teškoćama u razvoju.</t>
  </si>
  <si>
    <t>Isplata se vrši u više ciklusa.</t>
  </si>
  <si>
    <t>Naziv aktivnosti/projekta u Proračunu: UNIVERZALNI SPORTSKI PROGRAM</t>
  </si>
  <si>
    <t>Univerzalni sportski program verificiran je od strane Ministarstva znanosti i obrazovanja i financira se iz izvora posebne namjene. Program se provodi svakodnevno u sklopu redovnog 10-satnog odgojno-obrazovnog programa. Uključuje djecu od 4. godine života do polaska u školu. 
Uz odgojitelje, nositelj programa je i kineziolog. Program je sa radom započeo 01.09.2022., a u tekućoj pedagoškoj godini upisano je 21 dijete.</t>
  </si>
  <si>
    <t>Cijena za djecu uključenu u Univerzalni sportski program uvećava se za 33,18 € mjesečno na redoviti iznos roditeljske uplate od 76,98 €.</t>
  </si>
  <si>
    <t>Planirani rashodi odnose se na dodatak na plaće odgojitelja, kineziologa te nabavu sitnog materijala i didaktike.</t>
  </si>
  <si>
    <t>Zbog neprovođenja sportskog programa tokom ljeta smanjeni su prihodi sportskog programa pa sukladno tome i rashodi.</t>
  </si>
  <si>
    <t xml:space="preserve">Naziv aktivnosti/projekta u Proračunu: NABAVA NEFINANCIJSKE IMOVINE </t>
  </si>
  <si>
    <t>Rashodi su predviđeni za nabavu dugotrajne imovine za DV Grigor Vitez iz vlastitih prihoda vrtića, roditeljskih uplata, pomoći, donacija, te dio iz općih prihoda i primitaka.</t>
  </si>
  <si>
    <t>Nabava nefinancijske imovine vrši se sukcesivno tijekom godine, sukladno Planu nabave (uredska oprema i namještaj, komunikacijska oprema, klima uređaji, sprave za igrališta, uređaji, strojevi, sitan inventar i didaktika).</t>
  </si>
  <si>
    <t>Planirana financijska sredstva temelje se na iskazanim potrebama DV Grigor Vitez za nabavu dugotrajne nefinancijske imovine te ponudama za nabavu iste.</t>
  </si>
  <si>
    <r>
      <t xml:space="preserve">II. Izmjenama i dopunama financijskog plana za 2023.g.:
- iz izvora vlastitih prihoda umanjeni su materijalni rashodi (skupina 32) za 5.580 </t>
    </r>
    <r>
      <rPr>
        <sz val="10"/>
        <color theme="1"/>
        <rFont val="Calibri"/>
        <family val="2"/>
      </rPr>
      <t>€</t>
    </r>
    <r>
      <rPr>
        <sz val="10"/>
        <color theme="1"/>
        <rFont val="Times New Roman"/>
        <family val="1"/>
        <charset val="238"/>
      </rPr>
      <t xml:space="preserve">. Sredstva koja su planirana za nabavu sitnog inventara prerasporedila su se za nabavu uredskog materijala zbog veće potrebe za istim.
- iz izvora posebnih namjena utvrdili smo da do kraja godine neće biti nabave sprava za igralište te opreme za održavanje i hlađenje pa je rashod za nabavu proizvedene dugotrajene imovine (skupina 42) umanjen za 6.216 </t>
    </r>
    <r>
      <rPr>
        <sz val="10"/>
        <color theme="1"/>
        <rFont val="Calibri"/>
        <family val="2"/>
      </rPr>
      <t>€</t>
    </r>
    <r>
      <rPr>
        <sz val="10"/>
        <color theme="1"/>
        <rFont val="Times New Roman"/>
        <family val="1"/>
        <charset val="238"/>
      </rPr>
      <t xml:space="preserve">.
- iz izvora prihoda od donacija umanjen je rashod za nabavu proizveden dugotrajne imovine za 2.500 </t>
    </r>
    <r>
      <rPr>
        <sz val="10"/>
        <color theme="1"/>
        <rFont val="Calibri"/>
        <family val="2"/>
      </rPr>
      <t>€</t>
    </r>
    <r>
      <rPr>
        <sz val="10"/>
        <color theme="1"/>
        <rFont val="Times New Roman"/>
        <family val="1"/>
        <charset val="238"/>
      </rPr>
      <t xml:space="preserve"> jer je veća donacija ostvarena kroz uredski materijal i ostale materijalne rashode.</t>
    </r>
  </si>
  <si>
    <t>Pokazatelj uspješnosti</t>
  </si>
  <si>
    <t>Definicija</t>
  </si>
  <si>
    <t>Jedinica</t>
  </si>
  <si>
    <t>Polazna vrijednost 2022.</t>
  </si>
  <si>
    <t>Ciljana
 vrijednost 2023.</t>
  </si>
  <si>
    <t>Ciljana
 vrijednost 2024.</t>
  </si>
  <si>
    <t>Ciljana
 vrijednost 2025.</t>
  </si>
  <si>
    <t>Ukupni broj upisane djece</t>
  </si>
  <si>
    <t>Ukupni broj upisane djece u redovni 10-satni program i  djece uključene u kraći program predškole (akt. 5.1. Redovna djelatnost vrtića, PPGS)</t>
  </si>
  <si>
    <t>Broj</t>
  </si>
  <si>
    <t>Broj novoupisane djece</t>
  </si>
  <si>
    <t>Broj novoupisane djece (akt. 5.1. Redovna djelatnost vrtića, PPGS)</t>
  </si>
  <si>
    <t>Radi poboljšanja kvalitete odgoja, obrazovanja i skrbi o djeci rane i predškolske dobi te usklađivanja s Državnim pedagoškim standardom predškolskog odgoja i naobrazbe potrebno je održati postojeći odnosno eventualno smanjiti ukupan broj upisane djece u redovni 10-satni program</t>
  </si>
  <si>
    <t>Od 2/2024. godine doći će do planiranog povećanja broja djece obuhvaćene redovitim 10-satnim programom predškolskog odgoja i obrazovanja u DV Grigor Vitez radi proširenja smještajnih kapaciteta, izgradnjom novog objekta u mjestu Molvice sa dodatne 2 vrtićke skupine, te 1 jasličkom skupinom.</t>
  </si>
  <si>
    <t>Broj djece u kraćem programu predškole</t>
  </si>
  <si>
    <t>Omogućiti svoj djeci u godini dana prije polaska u osnovnu školu pohađanje programa predškole. Trenutno program polazi 13-ero djece, a maksimalan kapacitet za 1 skupinu kraćeg programa iznosi 20 polaznika.</t>
  </si>
  <si>
    <t>Potpuna usklađenost s Državnim pedagoškim standardom
 u pogledu odnosa broja odgojitelja i broja djece</t>
  </si>
  <si>
    <t>Broj djece u skupini u odnosu na broj odgojitelja mora biti usklađen s Državnim pedagoškim standardom , kako bi se osiguralo što kvalitetnije provođenje  predškolskog odgoja i obrazovanja.</t>
  </si>
  <si>
    <t>Broj djece u skupini u odnosu na broj odgojitelja</t>
  </si>
  <si>
    <t>21/2</t>
  </si>
  <si>
    <t>20/2</t>
  </si>
  <si>
    <t>19/2</t>
  </si>
  <si>
    <t>Broj djece obuhvaćene Univerzalnim sportskim programom</t>
  </si>
  <si>
    <t>Održavanjem programa utječe se na razvijanje svjesnosti stvaranja kvalitetnih uvjeta za rast i razvoj organizma te važnu ulogu u održavanju tjelesnog zdravlja.</t>
  </si>
  <si>
    <t>Povećanje broja djece obuhvaćene posebnim 
10-satnim programom učenja engleskog jezika</t>
  </si>
  <si>
    <t>Izraditi program za verifikaciju posebnog cjelodnevnog  programa ranog učenja engleskog jezika. Cilj programa je upoznavanje djece sa engleskim jezikom i drugačijom kulturom kroz svakodnevne životne situacije i igru.</t>
  </si>
  <si>
    <t>Povećanje broja kraćih programa izvan 10-satnog redovnog programa 
(vanjski suradnici)</t>
  </si>
  <si>
    <t>Povećanjem broja kraćih programa omogućuje se djeci predškolske dobi pohađanje dodatnih aktivnosti unutar prostora vrtića. Djeca polaznici nalaze se u poznatoj okolini, a roditeljima se olakšava organizacija svakodnevnog života.</t>
  </si>
  <si>
    <t>Broj
programa</t>
  </si>
  <si>
    <t>Postojeći kraći programi u DV Grigor Vitez su:
sportska igraonica,
nogomet i engleski</t>
  </si>
  <si>
    <t>U narednom razdoblju planira se uvođenje novih  kraćih programa:
Mali divovi, zbor i folklor</t>
  </si>
  <si>
    <t xml:space="preserve">Povećanje broja organiziranih posjeta vrtićkih skupina kulturnim manifestacijama </t>
  </si>
  <si>
    <t>Organiziranjem posjeta vrtićkih skupina kulturnim manifestacijama bogati se cjelokupno iskustvo djece u raznolikim aktivnostima povezanim s kulturnom umjetnosti</t>
  </si>
  <si>
    <t>Broj posjeta</t>
  </si>
  <si>
    <t>Broj gostovanja kazališta/dramskih skupina i sl. u dječjem vrtiću</t>
  </si>
  <si>
    <t>Održavanje broja predstava i igrokaza po svim objektima DV Grigor Vitez.</t>
  </si>
  <si>
    <t>Broj gostovanja</t>
  </si>
  <si>
    <t xml:space="preserve">U narednom razdoblju smanjujemo broj gostovanja zbog formiranja dramske skupine Vitezova mala scena u organizaciji odgojitelja DV Grigor Vitez koji na godišnjoj razini organiziraju 2-3 predstave za svu djecu polaznike vrtića. </t>
  </si>
  <si>
    <t>Povećanje broja održanih kreativnih radionica i raznih svečanosti u koje su uključeni i roditelji</t>
  </si>
  <si>
    <t>Održavanjem radionica potiču se djeca i roditelji na međusobno kreativno izražavanje kroz ugodno druženje djece, roditelja i odgojitelja.</t>
  </si>
  <si>
    <t>Broj održanih radionica</t>
  </si>
  <si>
    <t>Povećanje broja  predavačkih i komuinikacijskih sastanaka  za roditelje</t>
  </si>
  <si>
    <t>Održavanje planiranih sastanaka unutar odgojnih skupina uz povećanje sastanaka organiziranih u suradnji s vanjskim stručnjacima (npr. pedijatrima) radi bolje informiranosti roditelja o rastu i razvoju djece predškolske dobi.</t>
  </si>
  <si>
    <t>Održavanje broja održanih seminara, predavanja i radionica  za odgojitelje, 
stručne suradnike, ravnatelja, administrativnih radnika u sklopu stručnog usavršavanja.</t>
  </si>
  <si>
    <t>Pohađanjem  seminara, predavanja i radionica potiče se radnike na profesionalan rast i razvoj koji je neophodan za kvalitetno provođenje predškolskog odgoja i obrazovanja.</t>
  </si>
  <si>
    <t xml:space="preserve">Broj </t>
  </si>
  <si>
    <t>III. ZAVRŠNE ODREDBE</t>
  </si>
  <si>
    <t xml:space="preserve">II. Izmjene i dopune financijskog plana za 2023. godinu objavit će se na službenoj Internet stranici Dječjeg vrtića Grigor Vitez.
</t>
  </si>
  <si>
    <t>PREDSJEDNICA UPRAVNOG VIJEĆA:</t>
  </si>
  <si>
    <t>Tatijana Lenart</t>
  </si>
  <si>
    <t>Članak 7.</t>
  </si>
  <si>
    <r>
      <t>U 2023. godini planirano je ostvarenje ukupnih prihoda Dječjeg vrtića Grigor Vitez u iznosu 2.806.567 €.                        II. Izmjenama i dopunama Financijskog plana planirano je smanjenje ukupnih prihoda na 2.760.425 € .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</si>
  <si>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Ukupni rashodi:</t>
  </si>
  <si>
    <r>
      <t xml:space="preserve">Iznosi za plaće, doprinose i ostala materijalna prava planirani su na bazi 138 djelatnika što je uključivalo i nove djelatnike u objektu u Molvicama. S obziroma da je odgođeno otvaranje tog objekta smanjuju se rashodi za zaposlene (skupina 31) unutar redovne djelatnosti vrtića za 35.000 </t>
    </r>
    <r>
      <rPr>
        <sz val="10"/>
        <color theme="1"/>
        <rFont val="Calibri"/>
        <family val="2"/>
      </rPr>
      <t>€</t>
    </r>
    <r>
      <rPr>
        <sz val="10"/>
        <color theme="1"/>
        <rFont val="Times New Roman"/>
        <family val="1"/>
        <charset val="238"/>
      </rPr>
      <t>.</t>
    </r>
  </si>
  <si>
    <r>
      <t xml:space="preserve">Prema rješenju dobivenom od Ministarstva utvrdili smo da bi planirana sredstva iz izvora Pomoći trebali uvećati za 1.000 </t>
    </r>
    <r>
      <rPr>
        <sz val="10"/>
        <color theme="1"/>
        <rFont val="Calibri"/>
        <family val="2"/>
      </rPr>
      <t>€ što će se
rasporediti na sitni inventar i didaktiku te uredsku opremu i namještaj.</t>
    </r>
    <r>
      <rPr>
        <sz val="10"/>
        <color theme="1"/>
        <rFont val="Times New Roman"/>
        <family val="1"/>
        <charset val="238"/>
      </rPr>
      <t xml:space="preserve">
</t>
    </r>
  </si>
  <si>
    <t>URBROJ: 238-27-71-23-01-2</t>
  </si>
  <si>
    <t xml:space="preserve">
Broj djece obuhvaćene programom predškolskog
odgoja i obrazovanja u gradskim dječjim vrtićima</t>
  </si>
  <si>
    <t xml:space="preserve">
Broj</t>
  </si>
  <si>
    <t xml:space="preserve">
641</t>
  </si>
  <si>
    <t xml:space="preserve">
639</t>
  </si>
  <si>
    <t xml:space="preserve">
691</t>
  </si>
  <si>
    <t>br.4/19) Upravno vijeće Dječjeg vrtića Grigor Vitez na svojoj 43. sjednici održanoj 22.12.2023. godine donijelo je:</t>
  </si>
  <si>
    <t xml:space="preserve">II. IZMJENE I DOPUNE FINANCIJSKOG PLANA 
DJEČJEG VRTIĆA GRIGOR VITEZ ZA 2023. GODINU
</t>
  </si>
  <si>
    <t>KLASA: 400-02/23-01/03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</si>
</sst>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Geneva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 applyNumberFormat="0" applyBorder="0" applyProtection="0"/>
  </cellStyleXfs>
  <cellXfs count="26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0" xfId="0" applyFont="1"/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3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0" fontId="0" fillId="2" borderId="0" xfId="0" applyFill="1"/>
    <xf numFmtId="0" fontId="3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1" fillId="0" borderId="0" xfId="0" applyNumberFormat="1" applyFont="1"/>
    <xf numFmtId="3" fontId="21" fillId="0" borderId="0" xfId="0" applyNumberFormat="1" applyFont="1"/>
    <xf numFmtId="0" fontId="11" fillId="2" borderId="0" xfId="0" quotePrefix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/>
    </xf>
    <xf numFmtId="3" fontId="6" fillId="7" borderId="1" xfId="0" quotePrefix="1" applyNumberFormat="1" applyFont="1" applyFill="1" applyBorder="1" applyAlignment="1">
      <alignment horizontal="right"/>
    </xf>
    <xf numFmtId="3" fontId="6" fillId="7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6" fillId="5" borderId="4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3" fontId="6" fillId="2" borderId="0" xfId="0" quotePrefix="1" applyNumberFormat="1" applyFont="1" applyFill="1" applyAlignment="1">
      <alignment horizontal="right"/>
    </xf>
    <xf numFmtId="0" fontId="0" fillId="0" borderId="3" xfId="0" applyBorder="1"/>
    <xf numFmtId="0" fontId="9" fillId="2" borderId="3" xfId="0" applyFont="1" applyFill="1" applyBorder="1" applyAlignment="1">
      <alignment vertical="center" wrapText="1"/>
    </xf>
    <xf numFmtId="0" fontId="10" fillId="2" borderId="0" xfId="0" quotePrefix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10" fillId="2" borderId="0" xfId="0" quotePrefix="1" applyFont="1" applyFill="1" applyAlignment="1">
      <alignment horizontal="left" vertical="center"/>
    </xf>
    <xf numFmtId="3" fontId="0" fillId="2" borderId="0" xfId="0" applyNumberFormat="1" applyFill="1"/>
    <xf numFmtId="3" fontId="9" fillId="2" borderId="4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3" fillId="0" borderId="13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/>
    </xf>
    <xf numFmtId="0" fontId="31" fillId="0" borderId="22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31" fillId="0" borderId="24" xfId="0" applyFont="1" applyBorder="1" applyAlignment="1">
      <alignment vertical="center"/>
    </xf>
    <xf numFmtId="0" fontId="31" fillId="0" borderId="21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/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4" borderId="7" xfId="0" quotePrefix="1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6" xfId="0" quotePrefix="1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 wrapText="1"/>
    </xf>
    <xf numFmtId="0" fontId="6" fillId="4" borderId="10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8" borderId="1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31" fillId="0" borderId="22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22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 wrapText="1"/>
    </xf>
    <xf numFmtId="49" fontId="31" fillId="0" borderId="24" xfId="0" applyNumberFormat="1" applyFont="1" applyBorder="1" applyAlignment="1">
      <alignment horizontal="center" vertical="center" wrapText="1"/>
    </xf>
    <xf numFmtId="49" fontId="31" fillId="0" borderId="22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1" fillId="0" borderId="22" xfId="0" applyFont="1" applyBorder="1" applyAlignment="1">
      <alignment vertical="top" wrapText="1"/>
    </xf>
    <xf numFmtId="0" fontId="31" fillId="0" borderId="23" xfId="0" applyFont="1" applyBorder="1" applyAlignment="1">
      <alignment vertical="top"/>
    </xf>
    <xf numFmtId="0" fontId="31" fillId="0" borderId="22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/>
    </xf>
    <xf numFmtId="0" fontId="31" fillId="0" borderId="17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31" fillId="0" borderId="18" xfId="0" applyFont="1" applyBorder="1" applyAlignment="1">
      <alignment horizontal="justify"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5" fillId="10" borderId="11" xfId="0" applyFont="1" applyFill="1" applyBorder="1" applyAlignment="1">
      <alignment vertical="center" wrapText="1"/>
    </xf>
    <xf numFmtId="0" fontId="35" fillId="10" borderId="12" xfId="0" applyFont="1" applyFill="1" applyBorder="1" applyAlignment="1">
      <alignment vertical="center" wrapText="1"/>
    </xf>
    <xf numFmtId="0" fontId="35" fillId="10" borderId="13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justify" vertical="center"/>
    </xf>
    <xf numFmtId="0" fontId="31" fillId="0" borderId="15" xfId="0" applyFont="1" applyBorder="1" applyAlignment="1">
      <alignment horizontal="justify" vertical="center"/>
    </xf>
    <xf numFmtId="0" fontId="31" fillId="0" borderId="16" xfId="0" applyFont="1" applyBorder="1" applyAlignment="1">
      <alignment horizontal="justify" vertical="center"/>
    </xf>
    <xf numFmtId="3" fontId="33" fillId="0" borderId="22" xfId="0" applyNumberFormat="1" applyFont="1" applyBorder="1" applyAlignment="1">
      <alignment horizontal="right" vertical="center"/>
    </xf>
    <xf numFmtId="3" fontId="33" fillId="0" borderId="23" xfId="0" applyNumberFormat="1" applyFont="1" applyBorder="1" applyAlignment="1">
      <alignment horizontal="right" vertical="center"/>
    </xf>
    <xf numFmtId="0" fontId="31" fillId="0" borderId="17" xfId="0" applyFont="1" applyBorder="1" applyAlignment="1">
      <alignment horizontal="justify" vertical="center"/>
    </xf>
    <xf numFmtId="0" fontId="31" fillId="0" borderId="14" xfId="0" applyFont="1" applyBorder="1" applyAlignment="1">
      <alignment horizontal="justify" vertical="center" wrapText="1"/>
    </xf>
    <xf numFmtId="3" fontId="33" fillId="0" borderId="24" xfId="0" applyNumberFormat="1" applyFont="1" applyBorder="1" applyAlignment="1">
      <alignment horizontal="right" vertical="center"/>
    </xf>
    <xf numFmtId="49" fontId="31" fillId="0" borderId="17" xfId="0" applyNumberFormat="1" applyFont="1" applyBorder="1" applyAlignment="1">
      <alignment horizontal="justify" vertical="center"/>
    </xf>
    <xf numFmtId="49" fontId="31" fillId="0" borderId="0" xfId="0" applyNumberFormat="1" applyFont="1" applyAlignment="1">
      <alignment horizontal="justify" vertical="center"/>
    </xf>
    <xf numFmtId="49" fontId="31" fillId="0" borderId="18" xfId="0" applyNumberFormat="1" applyFont="1" applyBorder="1" applyAlignment="1">
      <alignment horizontal="justify" vertical="center"/>
    </xf>
    <xf numFmtId="0" fontId="31" fillId="0" borderId="19" xfId="0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/>
    </xf>
    <xf numFmtId="0" fontId="31" fillId="0" borderId="21" xfId="0" applyFont="1" applyBorder="1" applyAlignment="1">
      <alignment horizontal="justify" vertical="center"/>
    </xf>
    <xf numFmtId="49" fontId="31" fillId="0" borderId="17" xfId="0" applyNumberFormat="1" applyFont="1" applyBorder="1" applyAlignment="1">
      <alignment horizontal="justify" vertical="center" wrapText="1"/>
    </xf>
    <xf numFmtId="0" fontId="33" fillId="0" borderId="17" xfId="0" applyFont="1" applyBorder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3" fillId="0" borderId="18" xfId="0" applyFont="1" applyBorder="1" applyAlignment="1">
      <alignment horizontal="justify" vertical="center"/>
    </xf>
    <xf numFmtId="0" fontId="31" fillId="0" borderId="19" xfId="0" applyFont="1" applyBorder="1" applyAlignment="1">
      <alignment horizontal="justify" vertical="center"/>
    </xf>
    <xf numFmtId="49" fontId="14" fillId="0" borderId="17" xfId="0" applyNumberFormat="1" applyFont="1" applyBorder="1" applyAlignment="1">
      <alignment horizontal="left" vertical="center" indent="5"/>
    </xf>
    <xf numFmtId="49" fontId="14" fillId="0" borderId="0" xfId="0" applyNumberFormat="1" applyFont="1" applyAlignment="1">
      <alignment horizontal="left" vertical="center" indent="5"/>
    </xf>
    <xf numFmtId="49" fontId="14" fillId="0" borderId="18" xfId="0" applyNumberFormat="1" applyFont="1" applyBorder="1" applyAlignment="1">
      <alignment horizontal="left" vertical="center" indent="5"/>
    </xf>
    <xf numFmtId="49" fontId="14" fillId="0" borderId="19" xfId="0" applyNumberFormat="1" applyFont="1" applyBorder="1" applyAlignment="1">
      <alignment horizontal="left" vertical="center" indent="5"/>
    </xf>
    <xf numFmtId="49" fontId="14" fillId="0" borderId="20" xfId="0" applyNumberFormat="1" applyFont="1" applyBorder="1" applyAlignment="1">
      <alignment horizontal="left" vertical="center" indent="5"/>
    </xf>
    <xf numFmtId="49" fontId="14" fillId="0" borderId="21" xfId="0" applyNumberFormat="1" applyFont="1" applyBorder="1" applyAlignment="1">
      <alignment horizontal="left" vertical="center" indent="5"/>
    </xf>
    <xf numFmtId="0" fontId="33" fillId="0" borderId="14" xfId="0" applyFont="1" applyBorder="1" applyAlignment="1">
      <alignment horizontal="justify" vertical="center"/>
    </xf>
    <xf numFmtId="0" fontId="33" fillId="0" borderId="15" xfId="0" applyFont="1" applyBorder="1" applyAlignment="1">
      <alignment horizontal="justify" vertical="center"/>
    </xf>
    <xf numFmtId="0" fontId="33" fillId="0" borderId="16" xfId="0" applyFont="1" applyBorder="1" applyAlignment="1">
      <alignment horizontal="justify" vertical="center"/>
    </xf>
    <xf numFmtId="0" fontId="4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9" borderId="11" xfId="0" applyFont="1" applyFill="1" applyBorder="1" applyAlignment="1">
      <alignment vertical="center"/>
    </xf>
    <xf numFmtId="0" fontId="30" fillId="9" borderId="12" xfId="0" applyFont="1" applyFill="1" applyBorder="1" applyAlignment="1">
      <alignment vertical="center"/>
    </xf>
    <xf numFmtId="0" fontId="30" fillId="9" borderId="13" xfId="0" applyFont="1" applyFill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16" xfId="0" applyFont="1" applyBorder="1" applyAlignment="1">
      <alignment vertical="center"/>
    </xf>
  </cellXfs>
  <cellStyles count="3">
    <cellStyle name="Normal" xfId="0" builtinId="0"/>
    <cellStyle name="Normal 2" xfId="1" xr:uid="{A3A0E03D-EE1F-449B-91B1-433CC8204EBC}"/>
    <cellStyle name="Obično_1Prihodi-rashodi2004 2" xfId="2" xr:uid="{6DDA09E7-A5E0-41F8-A25C-4B57712BCC64}"/>
  </cellStyles>
  <dxfs count="0"/>
  <tableStyles count="0" defaultTableStyle="TableStyleMedium2" defaultPivotStyle="PivotStyleLight16"/>
  <colors>
    <mruColors>
      <color rgb="FFFFFFCC"/>
      <color rgb="FFB6CAF6"/>
      <color rgb="FFCCECFF"/>
      <color rgb="FFFF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A5" sqref="A5"/>
    </sheetView>
  </sheetViews>
  <sheetFormatPr defaultRowHeight="15"/>
  <cols>
    <col min="1" max="1" width="4.42578125" customWidth="1"/>
    <col min="5" max="5" width="15.140625" customWidth="1"/>
    <col min="6" max="6" width="11.28515625" customWidth="1"/>
    <col min="7" max="9" width="17" customWidth="1"/>
  </cols>
  <sheetData>
    <row r="1" spans="1:9" ht="15.75">
      <c r="A1" s="137" t="s">
        <v>107</v>
      </c>
      <c r="B1" s="137"/>
      <c r="C1" s="137"/>
      <c r="D1" s="137"/>
      <c r="E1" s="137"/>
      <c r="F1" s="137"/>
      <c r="G1" s="137"/>
      <c r="H1" s="137"/>
      <c r="I1" s="137"/>
    </row>
    <row r="2" spans="1:9" ht="15.75">
      <c r="A2" s="137" t="s">
        <v>284</v>
      </c>
      <c r="B2" s="137"/>
      <c r="C2" s="137"/>
      <c r="D2" s="137"/>
      <c r="E2" s="137"/>
      <c r="F2" s="137"/>
      <c r="G2" s="137"/>
      <c r="H2" s="137"/>
      <c r="I2" s="137"/>
    </row>
    <row r="3" spans="1:9">
      <c r="A3" s="138"/>
      <c r="B3" s="138"/>
      <c r="C3" s="138"/>
      <c r="D3" s="138"/>
      <c r="E3" s="138"/>
      <c r="F3" s="138"/>
      <c r="G3" s="138"/>
      <c r="H3" s="138"/>
      <c r="I3" s="138"/>
    </row>
    <row r="4" spans="1:9" ht="74.25" customHeight="1">
      <c r="A4" s="139" t="s">
        <v>285</v>
      </c>
      <c r="B4" s="139"/>
      <c r="C4" s="139"/>
      <c r="D4" s="139"/>
      <c r="E4" s="139"/>
      <c r="F4" s="139"/>
      <c r="G4" s="139"/>
      <c r="H4" s="139"/>
      <c r="I4" s="139"/>
    </row>
    <row r="5" spans="1:9" ht="12" customHeight="1">
      <c r="A5" s="3"/>
      <c r="B5" s="3"/>
      <c r="C5" s="3"/>
      <c r="D5" s="3"/>
      <c r="E5" s="3"/>
      <c r="F5" s="3"/>
      <c r="G5" s="3"/>
      <c r="H5" s="3"/>
    </row>
    <row r="6" spans="1:9" ht="15.75" customHeight="1">
      <c r="A6" s="140" t="s">
        <v>23</v>
      </c>
      <c r="B6" s="140"/>
      <c r="C6" s="140"/>
      <c r="D6" s="140"/>
      <c r="E6" s="140"/>
      <c r="F6" s="140"/>
      <c r="G6" s="140"/>
      <c r="H6" s="140"/>
      <c r="I6" s="140"/>
    </row>
    <row r="7" spans="1:9" ht="15" customHeight="1">
      <c r="A7" s="3"/>
      <c r="B7" s="3"/>
      <c r="C7" s="3"/>
      <c r="D7" s="3"/>
      <c r="E7" s="3"/>
      <c r="F7" s="3"/>
      <c r="G7" s="3"/>
      <c r="H7" s="4"/>
    </row>
    <row r="8" spans="1:9" s="32" customFormat="1" ht="15.75">
      <c r="A8" s="122" t="s">
        <v>99</v>
      </c>
      <c r="B8" s="122"/>
      <c r="C8" s="122"/>
      <c r="D8" s="122"/>
      <c r="E8" s="122"/>
      <c r="F8" s="122"/>
      <c r="G8" s="122"/>
      <c r="H8" s="122"/>
      <c r="I8" s="122"/>
    </row>
    <row r="9" spans="1:9" s="32" customFormat="1" ht="29.25" customHeight="1">
      <c r="A9" s="141" t="s">
        <v>108</v>
      </c>
      <c r="B9" s="141"/>
      <c r="C9" s="141"/>
      <c r="D9" s="141"/>
      <c r="E9" s="141"/>
      <c r="F9" s="141"/>
      <c r="G9" s="141"/>
      <c r="H9" s="141"/>
      <c r="I9" s="141"/>
    </row>
    <row r="10" spans="1:9" ht="11.25" customHeight="1">
      <c r="A10" s="68"/>
      <c r="B10" s="68"/>
      <c r="C10" s="68"/>
      <c r="D10" s="68"/>
      <c r="E10" s="68"/>
      <c r="F10" s="68"/>
      <c r="G10" s="68"/>
      <c r="H10" s="68"/>
      <c r="I10" s="68"/>
    </row>
    <row r="11" spans="1:9" ht="18" customHeight="1">
      <c r="A11" s="122" t="s">
        <v>96</v>
      </c>
      <c r="B11" s="122"/>
      <c r="C11" s="122"/>
      <c r="D11" s="122"/>
      <c r="E11" s="122"/>
      <c r="F11" s="122"/>
      <c r="G11" s="122"/>
      <c r="H11" s="122"/>
    </row>
    <row r="12" spans="1:9" ht="12.75" customHeight="1">
      <c r="A12" s="1"/>
      <c r="B12" s="2"/>
      <c r="C12" s="2"/>
      <c r="D12" s="2"/>
      <c r="E12" s="5"/>
      <c r="F12" s="5"/>
      <c r="G12" s="6"/>
      <c r="H12" s="6"/>
    </row>
    <row r="13" spans="1:9" ht="30.75" customHeight="1">
      <c r="A13" s="124" t="s">
        <v>89</v>
      </c>
      <c r="B13" s="125"/>
      <c r="C13" s="125"/>
      <c r="D13" s="125"/>
      <c r="E13" s="125"/>
      <c r="F13" s="126"/>
      <c r="G13" s="34" t="s">
        <v>113</v>
      </c>
      <c r="H13" s="34" t="s">
        <v>111</v>
      </c>
      <c r="I13" s="34" t="s">
        <v>112</v>
      </c>
    </row>
    <row r="14" spans="1:9" ht="18.75" customHeight="1">
      <c r="A14" s="127"/>
      <c r="B14" s="128"/>
      <c r="C14" s="128"/>
      <c r="D14" s="128"/>
      <c r="E14" s="128"/>
      <c r="F14" s="129"/>
      <c r="G14" s="20" t="s">
        <v>66</v>
      </c>
      <c r="H14" s="20" t="s">
        <v>66</v>
      </c>
      <c r="I14" s="20" t="s">
        <v>66</v>
      </c>
    </row>
    <row r="15" spans="1:9">
      <c r="A15" s="150" t="s">
        <v>0</v>
      </c>
      <c r="B15" s="149"/>
      <c r="C15" s="149"/>
      <c r="D15" s="149"/>
      <c r="E15" s="151"/>
      <c r="F15" s="30"/>
      <c r="G15" s="26">
        <f t="shared" ref="G15:I15" si="0">+G16+G17</f>
        <v>2806567</v>
      </c>
      <c r="H15" s="26">
        <f t="shared" si="0"/>
        <v>-46142</v>
      </c>
      <c r="I15" s="26">
        <f t="shared" si="0"/>
        <v>2760425</v>
      </c>
    </row>
    <row r="16" spans="1:9" ht="15" customHeight="1">
      <c r="A16" s="57">
        <v>6</v>
      </c>
      <c r="B16" s="142" t="s">
        <v>9</v>
      </c>
      <c r="C16" s="142"/>
      <c r="D16" s="142"/>
      <c r="E16" s="142"/>
      <c r="F16" s="143"/>
      <c r="G16" s="27">
        <f>+' Račun prihoda i rashoda'!E12</f>
        <v>2806567</v>
      </c>
      <c r="H16" s="27">
        <f>+' Račun prihoda i rashoda'!F12</f>
        <v>-46142</v>
      </c>
      <c r="I16" s="27">
        <f>+' Račun prihoda i rashoda'!G12</f>
        <v>2760425</v>
      </c>
    </row>
    <row r="17" spans="1:9" ht="15" customHeight="1">
      <c r="A17" s="57">
        <v>7</v>
      </c>
      <c r="B17" s="142" t="s">
        <v>10</v>
      </c>
      <c r="C17" s="142"/>
      <c r="D17" s="142"/>
      <c r="E17" s="142"/>
      <c r="F17" s="143"/>
      <c r="G17" s="27">
        <f>+' Račun prihoda i rashoda'!E26</f>
        <v>0</v>
      </c>
      <c r="H17" s="27">
        <f>+' Račun prihoda i rashoda'!F26</f>
        <v>0</v>
      </c>
      <c r="I17" s="27">
        <f>+' Račun prihoda i rashoda'!G26</f>
        <v>0</v>
      </c>
    </row>
    <row r="18" spans="1:9">
      <c r="A18" s="144" t="s">
        <v>2</v>
      </c>
      <c r="B18" s="145"/>
      <c r="C18" s="145"/>
      <c r="D18" s="145"/>
      <c r="E18" s="145"/>
      <c r="F18" s="146"/>
      <c r="G18" s="26">
        <f t="shared" ref="G18:I18" si="1">+G19+G20</f>
        <v>2831708</v>
      </c>
      <c r="H18" s="26">
        <f t="shared" si="1"/>
        <v>-46142</v>
      </c>
      <c r="I18" s="26">
        <f t="shared" si="1"/>
        <v>2785566</v>
      </c>
    </row>
    <row r="19" spans="1:9" ht="15" customHeight="1">
      <c r="A19" s="57">
        <v>3</v>
      </c>
      <c r="B19" s="147" t="s">
        <v>13</v>
      </c>
      <c r="C19" s="142"/>
      <c r="D19" s="142"/>
      <c r="E19" s="142"/>
      <c r="F19" s="143"/>
      <c r="G19" s="27">
        <f>+' Račun prihoda i rashoda'!E43</f>
        <v>2779411</v>
      </c>
      <c r="H19" s="27">
        <f>+' Račun prihoda i rashoda'!F43</f>
        <v>-38293</v>
      </c>
      <c r="I19" s="27">
        <f>+' Račun prihoda i rashoda'!G43</f>
        <v>2741118</v>
      </c>
    </row>
    <row r="20" spans="1:9" ht="15" customHeight="1">
      <c r="A20" s="57">
        <v>4</v>
      </c>
      <c r="B20" s="147" t="s">
        <v>15</v>
      </c>
      <c r="C20" s="142"/>
      <c r="D20" s="142"/>
      <c r="E20" s="142"/>
      <c r="F20" s="143"/>
      <c r="G20" s="27">
        <f>+' Račun prihoda i rashoda'!E60</f>
        <v>52297</v>
      </c>
      <c r="H20" s="27">
        <f>+' Račun prihoda i rashoda'!F60</f>
        <v>-7849</v>
      </c>
      <c r="I20" s="27">
        <f>+' Račun prihoda i rashoda'!G60</f>
        <v>44448</v>
      </c>
    </row>
    <row r="21" spans="1:9">
      <c r="A21" s="148" t="s">
        <v>3</v>
      </c>
      <c r="B21" s="149"/>
      <c r="C21" s="149"/>
      <c r="D21" s="149"/>
      <c r="E21" s="149"/>
      <c r="F21" s="29"/>
      <c r="G21" s="26">
        <f t="shared" ref="G21:I21" si="2">+G15-G18</f>
        <v>-25141</v>
      </c>
      <c r="H21" s="26">
        <f t="shared" si="2"/>
        <v>0</v>
      </c>
      <c r="I21" s="26">
        <f t="shared" si="2"/>
        <v>-25141</v>
      </c>
    </row>
    <row r="22" spans="1:9" ht="15.75" customHeight="1">
      <c r="A22" s="3"/>
      <c r="B22" s="7"/>
      <c r="C22" s="7"/>
      <c r="D22" s="7"/>
      <c r="E22" s="7"/>
      <c r="F22" s="7"/>
      <c r="G22" s="22"/>
      <c r="H22" s="22"/>
    </row>
    <row r="23" spans="1:9" s="45" customFormat="1">
      <c r="A23" s="61"/>
      <c r="B23" s="62"/>
      <c r="C23" s="62"/>
      <c r="D23" s="62"/>
      <c r="E23" s="62"/>
      <c r="F23" s="62"/>
      <c r="G23" s="63"/>
      <c r="H23" s="63"/>
      <c r="I23" s="63"/>
    </row>
    <row r="24" spans="1:9" ht="16.5" customHeight="1">
      <c r="A24" s="122" t="s">
        <v>97</v>
      </c>
      <c r="B24" s="123"/>
      <c r="C24" s="123"/>
      <c r="D24" s="123"/>
      <c r="E24" s="123"/>
      <c r="F24" s="123"/>
      <c r="G24" s="123"/>
      <c r="H24" s="123"/>
    </row>
    <row r="25" spans="1:9" ht="15" customHeight="1">
      <c r="A25" s="3"/>
      <c r="B25" s="7"/>
      <c r="C25" s="7"/>
      <c r="D25" s="7"/>
      <c r="E25" s="7"/>
      <c r="F25" s="7"/>
      <c r="G25" s="22"/>
      <c r="H25" s="22"/>
    </row>
    <row r="26" spans="1:9" ht="25.5" customHeight="1">
      <c r="A26" s="124" t="s">
        <v>89</v>
      </c>
      <c r="B26" s="125"/>
      <c r="C26" s="125"/>
      <c r="D26" s="125"/>
      <c r="E26" s="125"/>
      <c r="F26" s="126"/>
      <c r="G26" s="34" t="s">
        <v>113</v>
      </c>
      <c r="H26" s="34" t="s">
        <v>111</v>
      </c>
      <c r="I26" s="34" t="s">
        <v>112</v>
      </c>
    </row>
    <row r="27" spans="1:9">
      <c r="A27" s="127"/>
      <c r="B27" s="128"/>
      <c r="C27" s="128"/>
      <c r="D27" s="128"/>
      <c r="E27" s="128"/>
      <c r="F27" s="129"/>
      <c r="G27" s="20" t="s">
        <v>66</v>
      </c>
      <c r="H27" s="20" t="s">
        <v>66</v>
      </c>
      <c r="I27" s="20" t="s">
        <v>66</v>
      </c>
    </row>
    <row r="28" spans="1:9" ht="15.75" customHeight="1">
      <c r="A28" s="57">
        <v>8</v>
      </c>
      <c r="B28" s="142" t="s">
        <v>20</v>
      </c>
      <c r="C28" s="142"/>
      <c r="D28" s="142"/>
      <c r="E28" s="142"/>
      <c r="F28" s="143"/>
      <c r="G28" s="27">
        <v>0</v>
      </c>
      <c r="H28" s="27">
        <v>0</v>
      </c>
      <c r="I28" s="27">
        <v>0</v>
      </c>
    </row>
    <row r="29" spans="1:9" ht="15.75" customHeight="1">
      <c r="A29" s="57">
        <v>5</v>
      </c>
      <c r="B29" s="142" t="s">
        <v>21</v>
      </c>
      <c r="C29" s="142"/>
      <c r="D29" s="142"/>
      <c r="E29" s="142"/>
      <c r="F29" s="143"/>
      <c r="G29" s="27">
        <v>0</v>
      </c>
      <c r="H29" s="27">
        <v>0</v>
      </c>
      <c r="I29" s="27">
        <v>0</v>
      </c>
    </row>
    <row r="30" spans="1:9">
      <c r="A30" s="148" t="s">
        <v>4</v>
      </c>
      <c r="B30" s="149"/>
      <c r="C30" s="149"/>
      <c r="D30" s="149"/>
      <c r="E30" s="149"/>
      <c r="F30" s="29"/>
      <c r="G30" s="26">
        <f t="shared" ref="G30:I30" si="3">+G28-G29</f>
        <v>0</v>
      </c>
      <c r="H30" s="26">
        <f t="shared" si="3"/>
        <v>0</v>
      </c>
      <c r="I30" s="26">
        <f t="shared" si="3"/>
        <v>0</v>
      </c>
    </row>
    <row r="31" spans="1:9" ht="15" customHeight="1">
      <c r="A31" s="21"/>
      <c r="B31" s="7"/>
      <c r="C31" s="7"/>
      <c r="D31" s="7"/>
      <c r="E31" s="7"/>
      <c r="F31" s="7"/>
      <c r="G31" s="22"/>
      <c r="H31" s="22"/>
    </row>
    <row r="32" spans="1:9" s="45" customFormat="1">
      <c r="A32" s="61"/>
      <c r="B32" s="62"/>
      <c r="C32" s="62"/>
      <c r="D32" s="62"/>
      <c r="E32" s="62"/>
      <c r="F32" s="62"/>
      <c r="G32" s="63"/>
      <c r="H32" s="63"/>
      <c r="I32" s="63"/>
    </row>
    <row r="33" spans="1:9" ht="40.5" customHeight="1">
      <c r="A33" s="122" t="s">
        <v>35</v>
      </c>
      <c r="B33" s="123"/>
      <c r="C33" s="123"/>
      <c r="D33" s="123"/>
      <c r="E33" s="123"/>
      <c r="F33" s="123"/>
      <c r="G33" s="123"/>
      <c r="H33" s="123"/>
    </row>
    <row r="34" spans="1:9" ht="18">
      <c r="A34" s="21"/>
      <c r="B34" s="7"/>
      <c r="C34" s="7"/>
      <c r="D34" s="7"/>
      <c r="E34" s="7"/>
      <c r="F34" s="7"/>
      <c r="G34" s="22"/>
      <c r="H34" s="22"/>
    </row>
    <row r="35" spans="1:9" ht="25.5" customHeight="1">
      <c r="A35" s="124" t="s">
        <v>89</v>
      </c>
      <c r="B35" s="125"/>
      <c r="C35" s="125"/>
      <c r="D35" s="125"/>
      <c r="E35" s="125"/>
      <c r="F35" s="126"/>
      <c r="G35" s="34" t="s">
        <v>113</v>
      </c>
      <c r="H35" s="34" t="s">
        <v>111</v>
      </c>
      <c r="I35" s="34" t="s">
        <v>112</v>
      </c>
    </row>
    <row r="36" spans="1:9">
      <c r="A36" s="127"/>
      <c r="B36" s="128"/>
      <c r="C36" s="128"/>
      <c r="D36" s="128"/>
      <c r="E36" s="128"/>
      <c r="F36" s="129"/>
      <c r="G36" s="20" t="s">
        <v>66</v>
      </c>
      <c r="H36" s="20" t="s">
        <v>66</v>
      </c>
      <c r="I36" s="20" t="s">
        <v>66</v>
      </c>
    </row>
    <row r="37" spans="1:9" ht="25.5" customHeight="1">
      <c r="A37" s="58">
        <v>9</v>
      </c>
      <c r="B37" s="130" t="s">
        <v>90</v>
      </c>
      <c r="C37" s="130"/>
      <c r="D37" s="130"/>
      <c r="E37" s="130"/>
      <c r="F37" s="131"/>
      <c r="G37" s="64">
        <f>+' Račun prihoda i rashoda'!E34</f>
        <v>25141</v>
      </c>
      <c r="H37" s="64">
        <f>+' Račun prihoda i rashoda'!F34</f>
        <v>0</v>
      </c>
      <c r="I37" s="65">
        <f>+' Račun prihoda i rashoda'!G34</f>
        <v>25141</v>
      </c>
    </row>
    <row r="38" spans="1:9" ht="25.5" customHeight="1">
      <c r="A38" s="58">
        <v>9</v>
      </c>
      <c r="B38" s="130" t="s">
        <v>91</v>
      </c>
      <c r="C38" s="130"/>
      <c r="D38" s="130"/>
      <c r="E38" s="130"/>
      <c r="F38" s="131"/>
      <c r="G38" s="64">
        <f>+' Račun prihoda i rashoda'!E74</f>
        <v>0</v>
      </c>
      <c r="H38" s="64">
        <f>+' Račun prihoda i rashoda'!F74</f>
        <v>0</v>
      </c>
      <c r="I38" s="65">
        <f>+' Račun prihoda i rashoda'!G74</f>
        <v>0</v>
      </c>
    </row>
    <row r="39" spans="1:9" ht="30" customHeight="1">
      <c r="A39" s="132" t="s">
        <v>92</v>
      </c>
      <c r="B39" s="133"/>
      <c r="C39" s="133"/>
      <c r="D39" s="133"/>
      <c r="E39" s="133"/>
      <c r="F39" s="134"/>
      <c r="G39" s="28">
        <f t="shared" ref="G39:I39" si="4">+G37-G38</f>
        <v>25141</v>
      </c>
      <c r="H39" s="28">
        <f t="shared" si="4"/>
        <v>0</v>
      </c>
      <c r="I39" s="28">
        <f t="shared" si="4"/>
        <v>25141</v>
      </c>
    </row>
    <row r="40" spans="1:9" s="45" customFormat="1" ht="17.25" customHeight="1">
      <c r="A40" s="80"/>
      <c r="B40" s="80"/>
      <c r="C40" s="80"/>
      <c r="D40" s="80"/>
      <c r="E40" s="80"/>
      <c r="F40" s="80"/>
      <c r="G40" s="81"/>
      <c r="H40" s="81"/>
      <c r="I40" s="81"/>
    </row>
    <row r="41" spans="1:9" ht="12.75" customHeight="1">
      <c r="A41" s="16"/>
      <c r="B41" s="17"/>
      <c r="C41" s="17"/>
      <c r="D41" s="17"/>
      <c r="E41" s="17"/>
      <c r="F41" s="17"/>
      <c r="G41" s="18"/>
      <c r="H41" s="18"/>
    </row>
    <row r="42" spans="1:9" ht="17.25" customHeight="1">
      <c r="A42" s="136" t="s">
        <v>98</v>
      </c>
      <c r="B42" s="136"/>
      <c r="C42" s="136"/>
      <c r="D42" s="136"/>
      <c r="E42" s="136"/>
      <c r="F42" s="136"/>
      <c r="G42" s="136"/>
      <c r="H42" s="136"/>
      <c r="I42" s="136"/>
    </row>
    <row r="43" spans="1:9" ht="17.25" customHeight="1">
      <c r="A43" s="16"/>
      <c r="B43" s="17"/>
      <c r="C43" s="17"/>
      <c r="D43" s="17"/>
      <c r="E43" s="17"/>
      <c r="F43" s="17"/>
      <c r="G43" s="18"/>
      <c r="H43" s="18"/>
    </row>
    <row r="44" spans="1:9" ht="25.5" customHeight="1">
      <c r="A44" s="124" t="s">
        <v>89</v>
      </c>
      <c r="B44" s="125"/>
      <c r="C44" s="125"/>
      <c r="D44" s="125"/>
      <c r="E44" s="125"/>
      <c r="F44" s="126"/>
      <c r="G44" s="34" t="s">
        <v>113</v>
      </c>
      <c r="H44" s="34" t="s">
        <v>111</v>
      </c>
      <c r="I44" s="34" t="s">
        <v>112</v>
      </c>
    </row>
    <row r="45" spans="1:9">
      <c r="A45" s="127"/>
      <c r="B45" s="128"/>
      <c r="C45" s="128"/>
      <c r="D45" s="128"/>
      <c r="E45" s="128"/>
      <c r="F45" s="129"/>
      <c r="G45" s="20" t="s">
        <v>66</v>
      </c>
      <c r="H45" s="20" t="s">
        <v>66</v>
      </c>
      <c r="I45" s="20" t="s">
        <v>66</v>
      </c>
    </row>
    <row r="46" spans="1:9" ht="25.5" customHeight="1">
      <c r="A46" s="135" t="s">
        <v>93</v>
      </c>
      <c r="B46" s="130"/>
      <c r="C46" s="130"/>
      <c r="D46" s="130"/>
      <c r="E46" s="130"/>
      <c r="F46" s="131"/>
      <c r="G46" s="64">
        <f>+G15+G28+G37</f>
        <v>2831708</v>
      </c>
      <c r="H46" s="64">
        <f>+H15+H28+H37</f>
        <v>-46142</v>
      </c>
      <c r="I46" s="64">
        <f>+I15+I28+I37</f>
        <v>2785566</v>
      </c>
    </row>
    <row r="47" spans="1:9" ht="25.5" customHeight="1">
      <c r="A47" s="135" t="s">
        <v>94</v>
      </c>
      <c r="B47" s="130"/>
      <c r="C47" s="130"/>
      <c r="D47" s="130"/>
      <c r="E47" s="130"/>
      <c r="F47" s="131"/>
      <c r="G47" s="64">
        <f>+G18+G29+G38</f>
        <v>2831708</v>
      </c>
      <c r="H47" s="64">
        <f>+H18+H29+H38</f>
        <v>-46142</v>
      </c>
      <c r="I47" s="64">
        <f>+I18+I29+I38</f>
        <v>2785566</v>
      </c>
    </row>
    <row r="48" spans="1:9" ht="23.25" customHeight="1">
      <c r="A48" s="132" t="s">
        <v>95</v>
      </c>
      <c r="B48" s="133"/>
      <c r="C48" s="133"/>
      <c r="D48" s="133"/>
      <c r="E48" s="133"/>
      <c r="F48" s="134"/>
      <c r="G48" s="28">
        <f t="shared" ref="G48:I48" si="5">+G46-G47</f>
        <v>0</v>
      </c>
      <c r="H48" s="28">
        <f t="shared" si="5"/>
        <v>0</v>
      </c>
      <c r="I48" s="28">
        <f t="shared" si="5"/>
        <v>0</v>
      </c>
    </row>
    <row r="49" spans="1:8" ht="18" customHeight="1">
      <c r="A49" s="16"/>
      <c r="B49" s="17"/>
      <c r="C49" s="17"/>
      <c r="D49" s="17"/>
      <c r="E49" s="17"/>
      <c r="F49" s="17"/>
      <c r="G49" s="18"/>
      <c r="H49" s="18"/>
    </row>
    <row r="50" spans="1:8" ht="18" customHeight="1">
      <c r="A50" s="16"/>
      <c r="B50" s="17"/>
      <c r="C50" s="17"/>
      <c r="D50" s="17"/>
      <c r="E50" s="17"/>
      <c r="F50" s="17"/>
      <c r="G50" s="18"/>
      <c r="H50" s="18"/>
    </row>
    <row r="51" spans="1:8" ht="11.25" customHeight="1">
      <c r="A51" s="16"/>
      <c r="B51" s="17"/>
      <c r="C51" s="17"/>
      <c r="D51" s="17"/>
      <c r="E51" s="17"/>
      <c r="F51" s="17"/>
      <c r="G51" s="18"/>
      <c r="H51" s="18"/>
    </row>
    <row r="52" spans="1:8" ht="37.5" customHeight="1">
      <c r="A52" s="120" t="s">
        <v>36</v>
      </c>
      <c r="B52" s="121"/>
      <c r="C52" s="121"/>
      <c r="D52" s="121"/>
      <c r="E52" s="121"/>
      <c r="F52" s="121"/>
      <c r="G52" s="121"/>
      <c r="H52" s="121"/>
    </row>
    <row r="53" spans="1:8" ht="8.25" customHeight="1"/>
    <row r="54" spans="1:8">
      <c r="A54" s="120" t="s">
        <v>27</v>
      </c>
      <c r="B54" s="121"/>
      <c r="C54" s="121"/>
      <c r="D54" s="121"/>
      <c r="E54" s="121"/>
      <c r="F54" s="121"/>
      <c r="G54" s="121"/>
      <c r="H54" s="121"/>
    </row>
    <row r="55" spans="1:8" ht="8.25" customHeight="1"/>
    <row r="56" spans="1:8" ht="37.5" customHeight="1">
      <c r="A56" s="120" t="s">
        <v>28</v>
      </c>
      <c r="B56" s="121"/>
      <c r="C56" s="121"/>
      <c r="D56" s="121"/>
      <c r="E56" s="121"/>
      <c r="F56" s="121"/>
      <c r="G56" s="121"/>
      <c r="H56" s="121"/>
    </row>
  </sheetData>
  <mergeCells count="34">
    <mergeCell ref="A9:I9"/>
    <mergeCell ref="A39:F39"/>
    <mergeCell ref="B17:F17"/>
    <mergeCell ref="A18:F18"/>
    <mergeCell ref="B19:F19"/>
    <mergeCell ref="B20:F20"/>
    <mergeCell ref="A30:E30"/>
    <mergeCell ref="A26:F27"/>
    <mergeCell ref="B28:F28"/>
    <mergeCell ref="B29:F29"/>
    <mergeCell ref="A11:H11"/>
    <mergeCell ref="A24:H24"/>
    <mergeCell ref="A15:E15"/>
    <mergeCell ref="A13:F14"/>
    <mergeCell ref="B16:F16"/>
    <mergeCell ref="A21:E21"/>
    <mergeCell ref="A1:I1"/>
    <mergeCell ref="A2:I2"/>
    <mergeCell ref="A3:I3"/>
    <mergeCell ref="A4:I4"/>
    <mergeCell ref="A8:I8"/>
    <mergeCell ref="A6:I6"/>
    <mergeCell ref="A56:H56"/>
    <mergeCell ref="A33:H33"/>
    <mergeCell ref="A52:H52"/>
    <mergeCell ref="A54:H54"/>
    <mergeCell ref="A35:F36"/>
    <mergeCell ref="B37:F37"/>
    <mergeCell ref="B38:F38"/>
    <mergeCell ref="A48:F48"/>
    <mergeCell ref="A47:F47"/>
    <mergeCell ref="A44:F45"/>
    <mergeCell ref="A46:F46"/>
    <mergeCell ref="A42:I4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4"/>
  <sheetViews>
    <sheetView workbookViewId="0">
      <selection activeCell="C28" sqref="C28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30.42578125" customWidth="1"/>
    <col min="5" max="7" width="15.85546875" customWidth="1"/>
    <col min="8" max="10" width="12.7109375" style="42" bestFit="1" customWidth="1"/>
    <col min="11" max="11" width="13.5703125" customWidth="1"/>
    <col min="12" max="12" width="10.140625" bestFit="1" customWidth="1"/>
    <col min="14" max="14" width="10.140625" bestFit="1" customWidth="1"/>
  </cols>
  <sheetData>
    <row r="1" spans="1:11" s="32" customFormat="1" ht="15.75" customHeight="1">
      <c r="A1" s="122" t="s">
        <v>100</v>
      </c>
      <c r="B1" s="122"/>
      <c r="C1" s="122"/>
      <c r="D1" s="122"/>
      <c r="E1" s="122"/>
      <c r="F1" s="122"/>
      <c r="G1" s="122"/>
      <c r="H1" s="69"/>
      <c r="I1" s="69"/>
    </row>
    <row r="2" spans="1:11" ht="15.75">
      <c r="A2" s="122"/>
      <c r="B2" s="122"/>
      <c r="C2" s="122"/>
      <c r="D2" s="122"/>
      <c r="E2" s="122"/>
      <c r="F2" s="122"/>
      <c r="G2" s="122"/>
    </row>
    <row r="3" spans="1:11" ht="18" customHeight="1">
      <c r="A3" s="137" t="s">
        <v>109</v>
      </c>
      <c r="B3" s="137"/>
      <c r="C3" s="137"/>
      <c r="D3" s="137"/>
      <c r="E3" s="137"/>
      <c r="F3" s="137"/>
      <c r="G3" s="137"/>
    </row>
    <row r="4" spans="1:11" ht="18" customHeight="1">
      <c r="A4" s="137" t="s">
        <v>119</v>
      </c>
      <c r="B4" s="137"/>
      <c r="C4" s="137"/>
      <c r="D4" s="137"/>
      <c r="E4" s="137"/>
      <c r="F4" s="137"/>
      <c r="G4" s="137"/>
    </row>
    <row r="5" spans="1:11" ht="14.25" customHeight="1">
      <c r="A5" s="153"/>
      <c r="B5" s="153"/>
      <c r="C5" s="153"/>
      <c r="D5" s="153"/>
      <c r="E5" s="153"/>
      <c r="F5" s="153"/>
      <c r="G5" s="153"/>
      <c r="K5" s="44"/>
    </row>
    <row r="6" spans="1:11" ht="20.25" customHeight="1">
      <c r="A6" s="122" t="s">
        <v>101</v>
      </c>
      <c r="B6" s="122"/>
      <c r="C6" s="122"/>
      <c r="D6" s="122"/>
      <c r="E6" s="122"/>
      <c r="F6" s="122"/>
      <c r="G6" s="122"/>
      <c r="H6" s="70"/>
      <c r="I6" s="70"/>
      <c r="J6"/>
    </row>
    <row r="7" spans="1:11" ht="15" customHeight="1">
      <c r="A7" s="66"/>
      <c r="B7" s="66"/>
      <c r="C7" s="66"/>
      <c r="D7" s="66"/>
      <c r="E7" s="66"/>
      <c r="F7" s="66"/>
      <c r="G7" s="66"/>
      <c r="H7" s="70"/>
      <c r="I7" s="70"/>
      <c r="J7"/>
    </row>
    <row r="8" spans="1:11" ht="17.25" customHeight="1">
      <c r="A8" s="152" t="s">
        <v>1</v>
      </c>
      <c r="B8" s="152"/>
      <c r="C8" s="152"/>
      <c r="D8" s="152"/>
      <c r="E8" s="152"/>
      <c r="F8" s="152"/>
      <c r="G8" s="152"/>
      <c r="H8" s="70"/>
      <c r="I8" s="70"/>
      <c r="J8"/>
    </row>
    <row r="9" spans="1:11" ht="13.5" customHeight="1">
      <c r="A9" s="3"/>
      <c r="B9" s="3"/>
      <c r="C9" s="3"/>
      <c r="D9" s="3"/>
      <c r="E9" s="3"/>
      <c r="F9" s="4"/>
      <c r="G9" s="39"/>
      <c r="K9" s="44"/>
    </row>
    <row r="10" spans="1:11" ht="36" customHeight="1">
      <c r="A10" s="20" t="s">
        <v>6</v>
      </c>
      <c r="B10" s="19" t="s">
        <v>7</v>
      </c>
      <c r="C10" s="19" t="s">
        <v>8</v>
      </c>
      <c r="D10" s="19" t="s">
        <v>5</v>
      </c>
      <c r="E10" s="34" t="s">
        <v>113</v>
      </c>
      <c r="F10" s="34" t="s">
        <v>111</v>
      </c>
      <c r="G10" s="34" t="s">
        <v>112</v>
      </c>
      <c r="K10" s="44"/>
    </row>
    <row r="11" spans="1:11">
      <c r="A11" s="20"/>
      <c r="B11" s="19"/>
      <c r="C11" s="19"/>
      <c r="D11" s="19"/>
      <c r="E11" s="19" t="s">
        <v>66</v>
      </c>
      <c r="F11" s="19" t="s">
        <v>66</v>
      </c>
      <c r="G11" s="19" t="s">
        <v>66</v>
      </c>
      <c r="K11" s="44"/>
    </row>
    <row r="12" spans="1:11" s="32" customFormat="1" ht="15.75" customHeight="1">
      <c r="A12" s="10">
        <v>6</v>
      </c>
      <c r="B12" s="10"/>
      <c r="C12" s="10"/>
      <c r="D12" s="10" t="s">
        <v>9</v>
      </c>
      <c r="E12" s="38">
        <f t="shared" ref="E12:G12" si="0">+E13+E15+E17+E20+E23</f>
        <v>2806567</v>
      </c>
      <c r="F12" s="38">
        <f t="shared" si="0"/>
        <v>-46142</v>
      </c>
      <c r="G12" s="38">
        <f t="shared" si="0"/>
        <v>2760425</v>
      </c>
      <c r="H12" s="59"/>
      <c r="I12" s="59"/>
      <c r="J12" s="59"/>
      <c r="K12" s="43"/>
    </row>
    <row r="13" spans="1:11" s="32" customFormat="1" ht="38.25">
      <c r="A13" s="10"/>
      <c r="B13" s="10">
        <v>63</v>
      </c>
      <c r="C13" s="10"/>
      <c r="D13" s="10" t="s">
        <v>33</v>
      </c>
      <c r="E13" s="38">
        <f t="shared" ref="E13:G13" si="1">+E14</f>
        <v>29908</v>
      </c>
      <c r="F13" s="38">
        <f t="shared" si="1"/>
        <v>1000</v>
      </c>
      <c r="G13" s="38">
        <f t="shared" si="1"/>
        <v>30908</v>
      </c>
      <c r="H13" s="59"/>
      <c r="I13" s="59"/>
      <c r="J13" s="59"/>
      <c r="K13" s="43"/>
    </row>
    <row r="14" spans="1:11" ht="25.5">
      <c r="A14" s="11"/>
      <c r="B14" s="11"/>
      <c r="C14" s="12" t="s">
        <v>59</v>
      </c>
      <c r="D14" s="15" t="s">
        <v>75</v>
      </c>
      <c r="E14" s="8">
        <v>29908</v>
      </c>
      <c r="F14" s="8">
        <v>1000</v>
      </c>
      <c r="G14" s="8">
        <f>+E14+F14</f>
        <v>30908</v>
      </c>
      <c r="K14" s="44"/>
    </row>
    <row r="15" spans="1:11" s="32" customFormat="1" ht="24" customHeight="1">
      <c r="A15" s="10"/>
      <c r="B15" s="10">
        <v>64</v>
      </c>
      <c r="C15" s="10"/>
      <c r="D15" s="10" t="s">
        <v>62</v>
      </c>
      <c r="E15" s="38">
        <f t="shared" ref="E15:G15" si="2">+E16</f>
        <v>1</v>
      </c>
      <c r="F15" s="38">
        <f t="shared" si="2"/>
        <v>0</v>
      </c>
      <c r="G15" s="38">
        <f t="shared" si="2"/>
        <v>1</v>
      </c>
      <c r="H15" s="59"/>
      <c r="I15" s="59"/>
      <c r="J15" s="59"/>
      <c r="K15" s="43"/>
    </row>
    <row r="16" spans="1:11" ht="25.5">
      <c r="A16" s="11"/>
      <c r="B16" s="11"/>
      <c r="C16" s="12" t="s">
        <v>57</v>
      </c>
      <c r="D16" s="15" t="s">
        <v>76</v>
      </c>
      <c r="E16" s="8">
        <v>1</v>
      </c>
      <c r="F16" s="8">
        <v>0</v>
      </c>
      <c r="G16" s="8">
        <f>+E16+F16</f>
        <v>1</v>
      </c>
    </row>
    <row r="17" spans="1:10" s="32" customFormat="1" ht="51">
      <c r="A17" s="10"/>
      <c r="B17" s="10">
        <v>65</v>
      </c>
      <c r="C17" s="10"/>
      <c r="D17" s="10" t="s">
        <v>63</v>
      </c>
      <c r="E17" s="38">
        <f t="shared" ref="E17:G17" si="3">+E18+E19</f>
        <v>548338</v>
      </c>
      <c r="F17" s="38">
        <f t="shared" si="3"/>
        <v>-30837</v>
      </c>
      <c r="G17" s="38">
        <f t="shared" si="3"/>
        <v>517501</v>
      </c>
      <c r="H17" s="59"/>
      <c r="I17" s="59"/>
      <c r="J17" s="59"/>
    </row>
    <row r="18" spans="1:10" ht="25.5">
      <c r="A18" s="11"/>
      <c r="B18" s="11"/>
      <c r="C18" s="12" t="s">
        <v>58</v>
      </c>
      <c r="D18" s="15" t="s">
        <v>77</v>
      </c>
      <c r="E18" s="8">
        <v>548192</v>
      </c>
      <c r="F18" s="8">
        <v>-32000</v>
      </c>
      <c r="G18" s="8">
        <f>+E18+F18</f>
        <v>516192</v>
      </c>
    </row>
    <row r="19" spans="1:10" ht="25.5">
      <c r="A19" s="11"/>
      <c r="B19" s="11"/>
      <c r="C19" s="12" t="s">
        <v>61</v>
      </c>
      <c r="D19" s="15" t="s">
        <v>78</v>
      </c>
      <c r="E19" s="8">
        <v>146</v>
      </c>
      <c r="F19" s="8">
        <v>1163</v>
      </c>
      <c r="G19" s="8">
        <f>+E19+F19</f>
        <v>1309</v>
      </c>
    </row>
    <row r="20" spans="1:10" s="32" customFormat="1" ht="56.25" customHeight="1">
      <c r="A20" s="10"/>
      <c r="B20" s="10">
        <v>66</v>
      </c>
      <c r="C20" s="10"/>
      <c r="D20" s="10" t="s">
        <v>64</v>
      </c>
      <c r="E20" s="38">
        <f t="shared" ref="E20:G20" si="4">+E21+E22</f>
        <v>34575</v>
      </c>
      <c r="F20" s="38">
        <f t="shared" si="4"/>
        <v>1042</v>
      </c>
      <c r="G20" s="38">
        <f t="shared" si="4"/>
        <v>35617</v>
      </c>
      <c r="H20" s="59"/>
      <c r="I20" s="59"/>
      <c r="J20" s="59"/>
    </row>
    <row r="21" spans="1:10" ht="25.5">
      <c r="A21" s="11"/>
      <c r="B21" s="11"/>
      <c r="C21" s="12" t="s">
        <v>57</v>
      </c>
      <c r="D21" s="15" t="s">
        <v>76</v>
      </c>
      <c r="E21" s="8">
        <v>10617</v>
      </c>
      <c r="F21" s="8">
        <v>0</v>
      </c>
      <c r="G21" s="8">
        <f>+E21+F21</f>
        <v>10617</v>
      </c>
    </row>
    <row r="22" spans="1:10" ht="25.5">
      <c r="A22" s="11"/>
      <c r="B22" s="11"/>
      <c r="C22" s="12" t="s">
        <v>60</v>
      </c>
      <c r="D22" s="15" t="s">
        <v>79</v>
      </c>
      <c r="E22" s="8">
        <v>23958</v>
      </c>
      <c r="F22" s="8">
        <v>1042</v>
      </c>
      <c r="G22" s="8">
        <f>+E22+F22</f>
        <v>25000</v>
      </c>
    </row>
    <row r="23" spans="1:10" s="32" customFormat="1" ht="38.25">
      <c r="A23" s="10"/>
      <c r="B23" s="10">
        <v>67</v>
      </c>
      <c r="C23" s="10"/>
      <c r="D23" s="10" t="s">
        <v>65</v>
      </c>
      <c r="E23" s="38">
        <f>+E24+E25</f>
        <v>2193745</v>
      </c>
      <c r="F23" s="38">
        <f t="shared" ref="F23:G23" si="5">+F24+F25</f>
        <v>-17347</v>
      </c>
      <c r="G23" s="38">
        <f t="shared" si="5"/>
        <v>2176398</v>
      </c>
      <c r="H23" s="59"/>
      <c r="I23" s="59"/>
      <c r="J23" s="59"/>
    </row>
    <row r="24" spans="1:10" ht="25.5">
      <c r="A24" s="11"/>
      <c r="B24" s="11"/>
      <c r="C24" s="12" t="s">
        <v>56</v>
      </c>
      <c r="D24" s="15" t="s">
        <v>80</v>
      </c>
      <c r="E24" s="8">
        <v>2193745</v>
      </c>
      <c r="F24" s="8">
        <v>-58000</v>
      </c>
      <c r="G24" s="8">
        <f>+E24+F24</f>
        <v>2135745</v>
      </c>
    </row>
    <row r="25" spans="1:10" ht="25.5">
      <c r="A25" s="11"/>
      <c r="B25" s="11"/>
      <c r="C25" s="12" t="s">
        <v>124</v>
      </c>
      <c r="D25" s="15" t="s">
        <v>125</v>
      </c>
      <c r="E25" s="8">
        <v>0</v>
      </c>
      <c r="F25" s="8">
        <v>40653</v>
      </c>
      <c r="G25" s="8">
        <f>+E25+F25</f>
        <v>40653</v>
      </c>
    </row>
    <row r="26" spans="1:10" ht="25.5">
      <c r="A26" s="13">
        <v>7</v>
      </c>
      <c r="B26" s="13"/>
      <c r="C26" s="13"/>
      <c r="D26" s="23" t="s">
        <v>10</v>
      </c>
      <c r="E26" s="38">
        <f t="shared" ref="E26:G26" si="6">+E27</f>
        <v>0</v>
      </c>
      <c r="F26" s="38">
        <f t="shared" si="6"/>
        <v>0</v>
      </c>
      <c r="G26" s="38">
        <f t="shared" si="6"/>
        <v>0</v>
      </c>
    </row>
    <row r="27" spans="1:10" s="32" customFormat="1" ht="38.25">
      <c r="A27" s="10"/>
      <c r="B27" s="10">
        <v>72</v>
      </c>
      <c r="C27" s="10"/>
      <c r="D27" s="23" t="s">
        <v>32</v>
      </c>
      <c r="E27" s="38">
        <f t="shared" ref="E27:G27" si="7">+E28</f>
        <v>0</v>
      </c>
      <c r="F27" s="38">
        <f t="shared" si="7"/>
        <v>0</v>
      </c>
      <c r="G27" s="38">
        <f t="shared" si="7"/>
        <v>0</v>
      </c>
      <c r="H27" s="59"/>
      <c r="I27" s="59"/>
      <c r="J27" s="59"/>
    </row>
    <row r="28" spans="1:10" ht="25.5">
      <c r="A28" s="14"/>
      <c r="B28" s="14"/>
      <c r="C28" s="12" t="s">
        <v>61</v>
      </c>
      <c r="D28" s="15" t="s">
        <v>78</v>
      </c>
      <c r="E28" s="8">
        <v>0</v>
      </c>
      <c r="F28" s="8">
        <v>0</v>
      </c>
      <c r="G28" s="8">
        <f>+E28+F28</f>
        <v>0</v>
      </c>
    </row>
    <row r="31" spans="1:10" ht="17.25" customHeight="1">
      <c r="A31" s="152" t="s">
        <v>116</v>
      </c>
      <c r="B31" s="152"/>
      <c r="C31" s="152"/>
      <c r="D31" s="152"/>
      <c r="E31" s="152"/>
      <c r="F31" s="152"/>
      <c r="G31" s="152"/>
      <c r="H31" s="70"/>
      <c r="I31" s="70"/>
      <c r="J31"/>
    </row>
    <row r="33" spans="1:15">
      <c r="A33" s="13">
        <v>9</v>
      </c>
      <c r="B33" s="13"/>
      <c r="C33" s="13"/>
      <c r="D33" s="23" t="s">
        <v>106</v>
      </c>
      <c r="E33" s="77">
        <f>+E34</f>
        <v>25141</v>
      </c>
      <c r="F33" s="77">
        <f t="shared" ref="F33:G33" si="8">+F34</f>
        <v>0</v>
      </c>
      <c r="G33" s="77">
        <f t="shared" si="8"/>
        <v>25141</v>
      </c>
    </row>
    <row r="34" spans="1:15" s="32" customFormat="1" ht="31.5" customHeight="1">
      <c r="A34" s="10"/>
      <c r="B34" s="10">
        <v>92</v>
      </c>
      <c r="C34" s="10"/>
      <c r="D34" s="23" t="s">
        <v>115</v>
      </c>
      <c r="E34" s="77">
        <f>+E35+E36</f>
        <v>25141</v>
      </c>
      <c r="F34" s="77">
        <f t="shared" ref="F34:G34" si="9">+F35+F36</f>
        <v>0</v>
      </c>
      <c r="G34" s="77">
        <f t="shared" si="9"/>
        <v>25141</v>
      </c>
      <c r="H34" s="59"/>
      <c r="I34" s="59"/>
      <c r="J34" s="59"/>
    </row>
    <row r="35" spans="1:15" ht="25.5">
      <c r="A35" s="82"/>
      <c r="B35" s="82"/>
      <c r="C35" s="12" t="s">
        <v>58</v>
      </c>
      <c r="D35" s="15" t="s">
        <v>77</v>
      </c>
      <c r="E35" s="9">
        <v>25141</v>
      </c>
      <c r="F35" s="9">
        <v>0</v>
      </c>
      <c r="G35" s="9">
        <f>+E35+F35</f>
        <v>25141</v>
      </c>
    </row>
    <row r="36" spans="1:15" ht="25.5">
      <c r="A36" s="82"/>
      <c r="B36" s="82"/>
      <c r="C36" s="12" t="s">
        <v>59</v>
      </c>
      <c r="D36" s="15" t="s">
        <v>75</v>
      </c>
      <c r="E36" s="9"/>
      <c r="F36" s="9"/>
      <c r="G36" s="9">
        <f>+E36+F36</f>
        <v>0</v>
      </c>
    </row>
    <row r="37" spans="1:15" s="45" customFormat="1">
      <c r="C37" s="86"/>
      <c r="D37" s="84"/>
      <c r="E37" s="85"/>
      <c r="F37" s="85"/>
      <c r="G37" s="85"/>
      <c r="H37" s="87"/>
      <c r="I37" s="87"/>
      <c r="J37" s="87"/>
    </row>
    <row r="38" spans="1:15" ht="17.25" customHeight="1">
      <c r="A38" s="152" t="s">
        <v>11</v>
      </c>
      <c r="B38" s="152"/>
      <c r="C38" s="152"/>
      <c r="D38" s="152"/>
      <c r="E38" s="152"/>
      <c r="F38" s="152"/>
      <c r="G38" s="152"/>
      <c r="H38" s="70"/>
      <c r="I38" s="70"/>
      <c r="J38"/>
    </row>
    <row r="39" spans="1:15" ht="18">
      <c r="A39" s="3"/>
      <c r="B39" s="3"/>
      <c r="C39" s="3"/>
      <c r="D39" s="3"/>
      <c r="E39" s="3"/>
      <c r="F39" s="4"/>
    </row>
    <row r="40" spans="1:15" ht="25.5" customHeight="1">
      <c r="A40" s="20" t="s">
        <v>6</v>
      </c>
      <c r="B40" s="19" t="s">
        <v>7</v>
      </c>
      <c r="C40" s="19" t="s">
        <v>8</v>
      </c>
      <c r="D40" s="19" t="s">
        <v>12</v>
      </c>
      <c r="E40" s="34" t="s">
        <v>29</v>
      </c>
      <c r="F40" s="34" t="s">
        <v>30</v>
      </c>
      <c r="G40" s="34" t="s">
        <v>31</v>
      </c>
    </row>
    <row r="41" spans="1:15">
      <c r="A41" s="20"/>
      <c r="B41" s="19"/>
      <c r="C41" s="19"/>
      <c r="D41" s="19"/>
      <c r="E41" s="19" t="s">
        <v>66</v>
      </c>
      <c r="F41" s="19" t="s">
        <v>66</v>
      </c>
      <c r="G41" s="19" t="s">
        <v>66</v>
      </c>
      <c r="L41" s="42"/>
      <c r="N41" s="42"/>
    </row>
    <row r="42" spans="1:15" s="45" customFormat="1">
      <c r="A42" s="112"/>
      <c r="B42" s="113"/>
      <c r="C42" s="113"/>
      <c r="D42" s="31" t="s">
        <v>275</v>
      </c>
      <c r="E42" s="114">
        <f>+E43+E60</f>
        <v>2831708</v>
      </c>
      <c r="F42" s="114">
        <f t="shared" ref="F42:G42" si="10">+F43+F60</f>
        <v>-46142</v>
      </c>
      <c r="G42" s="114">
        <f t="shared" si="10"/>
        <v>2785566</v>
      </c>
      <c r="H42" s="87"/>
      <c r="I42" s="87"/>
      <c r="J42" s="87"/>
      <c r="L42" s="87"/>
      <c r="N42" s="87"/>
    </row>
    <row r="43" spans="1:15" s="32" customFormat="1" ht="15.75" customHeight="1">
      <c r="A43" s="10">
        <v>3</v>
      </c>
      <c r="B43" s="10"/>
      <c r="C43" s="10"/>
      <c r="D43" s="10" t="s">
        <v>13</v>
      </c>
      <c r="E43" s="38">
        <f>+E44+E48+E56+E58</f>
        <v>2779411</v>
      </c>
      <c r="F43" s="38">
        <f>+F44+F48+F56+F58</f>
        <v>-38293</v>
      </c>
      <c r="G43" s="38">
        <f t="shared" ref="G43" si="11">+G44+G48+G56+G58</f>
        <v>2741118</v>
      </c>
      <c r="H43" s="59"/>
      <c r="I43" s="59"/>
      <c r="J43" s="59"/>
      <c r="K43" s="59"/>
      <c r="L43" s="59"/>
      <c r="M43" s="59"/>
      <c r="N43" s="59"/>
      <c r="O43" s="59"/>
    </row>
    <row r="44" spans="1:15" s="32" customFormat="1" ht="15.75" customHeight="1">
      <c r="A44" s="10"/>
      <c r="B44" s="10">
        <v>31</v>
      </c>
      <c r="C44" s="10"/>
      <c r="D44" s="10" t="s">
        <v>14</v>
      </c>
      <c r="E44" s="38">
        <f t="shared" ref="E44:G44" si="12">SUM(E45:E47)</f>
        <v>2138550</v>
      </c>
      <c r="F44" s="38">
        <f t="shared" si="12"/>
        <v>-36676</v>
      </c>
      <c r="G44" s="38">
        <f t="shared" si="12"/>
        <v>2101874</v>
      </c>
      <c r="H44" s="59"/>
      <c r="I44" s="59"/>
      <c r="J44" s="59"/>
    </row>
    <row r="45" spans="1:15" ht="25.5">
      <c r="A45" s="11"/>
      <c r="B45" s="11"/>
      <c r="C45" s="12" t="s">
        <v>56</v>
      </c>
      <c r="D45" s="15" t="s">
        <v>81</v>
      </c>
      <c r="E45" s="88">
        <f>+'POSEBNI DIO'!E15</f>
        <v>2133579</v>
      </c>
      <c r="F45" s="8">
        <f>+'POSEBNI DIO'!F15</f>
        <v>-35000</v>
      </c>
      <c r="G45" s="8">
        <f>+'POSEBNI DIO'!G15</f>
        <v>2098579</v>
      </c>
      <c r="I45" s="60"/>
      <c r="K45" s="42"/>
    </row>
    <row r="46" spans="1:15" ht="25.5">
      <c r="A46" s="11"/>
      <c r="B46" s="11"/>
      <c r="C46" s="12" t="s">
        <v>57</v>
      </c>
      <c r="D46" s="15" t="s">
        <v>76</v>
      </c>
      <c r="E46" s="88">
        <f>+'POSEBNI DIO'!E19</f>
        <v>332</v>
      </c>
      <c r="F46" s="8">
        <f>+'POSEBNI DIO'!F19</f>
        <v>-332</v>
      </c>
      <c r="G46" s="8">
        <f>+'POSEBNI DIO'!G19</f>
        <v>0</v>
      </c>
      <c r="I46" s="60"/>
    </row>
    <row r="47" spans="1:15" ht="25.5">
      <c r="A47" s="11"/>
      <c r="B47" s="11"/>
      <c r="C47" s="12" t="s">
        <v>58</v>
      </c>
      <c r="D47" s="15" t="s">
        <v>82</v>
      </c>
      <c r="E47" s="88">
        <f>+'POSEBNI DIO'!E23+'POSEBNI DIO'!E55</f>
        <v>4639</v>
      </c>
      <c r="F47" s="8">
        <f>+'POSEBNI DIO'!F23+'POSEBNI DIO'!F55</f>
        <v>-1344</v>
      </c>
      <c r="G47" s="8">
        <f>+'POSEBNI DIO'!G23+'POSEBNI DIO'!G55</f>
        <v>3295</v>
      </c>
      <c r="I47" s="60"/>
      <c r="K47" s="42"/>
    </row>
    <row r="48" spans="1:15" s="32" customFormat="1">
      <c r="A48" s="24"/>
      <c r="B48" s="24">
        <v>32</v>
      </c>
      <c r="C48" s="41"/>
      <c r="D48" s="24" t="s">
        <v>26</v>
      </c>
      <c r="E48" s="38">
        <f>SUM(E49:E55)</f>
        <v>638087</v>
      </c>
      <c r="F48" s="38">
        <f>SUM(F49:F55)</f>
        <v>-1167</v>
      </c>
      <c r="G48" s="38">
        <f t="shared" ref="G48" si="13">SUM(G49:G55)</f>
        <v>636920</v>
      </c>
      <c r="H48" s="59"/>
      <c r="I48" s="60"/>
      <c r="J48" s="59"/>
    </row>
    <row r="49" spans="1:10" ht="25.5">
      <c r="A49" s="11"/>
      <c r="B49" s="11"/>
      <c r="C49" s="12" t="s">
        <v>56</v>
      </c>
      <c r="D49" s="15" t="s">
        <v>81</v>
      </c>
      <c r="E49" s="88">
        <f>+'POSEBNI DIO'!E16</f>
        <v>58506</v>
      </c>
      <c r="F49" s="8">
        <f>+'POSEBNI DIO'!F16</f>
        <v>-23000</v>
      </c>
      <c r="G49" s="8">
        <f>+'POSEBNI DIO'!G16</f>
        <v>35506</v>
      </c>
      <c r="I49" s="60"/>
    </row>
    <row r="50" spans="1:10" ht="25.5">
      <c r="A50" s="11"/>
      <c r="B50" s="11"/>
      <c r="C50" s="12" t="s">
        <v>57</v>
      </c>
      <c r="D50" s="15" t="s">
        <v>76</v>
      </c>
      <c r="E50" s="88">
        <f>+'POSEBNI DIO'!E20+'POSEBNI DIO'!E63</f>
        <v>10286</v>
      </c>
      <c r="F50" s="8">
        <f>+'POSEBNI DIO'!F20+'POSEBNI DIO'!F63</f>
        <v>332</v>
      </c>
      <c r="G50" s="8">
        <f>+'POSEBNI DIO'!G20+'POSEBNI DIO'!G63</f>
        <v>10618</v>
      </c>
      <c r="I50" s="60"/>
    </row>
    <row r="51" spans="1:10" ht="25.5">
      <c r="A51" s="11"/>
      <c r="B51" s="11"/>
      <c r="C51" s="12" t="s">
        <v>58</v>
      </c>
      <c r="D51" s="15" t="s">
        <v>82</v>
      </c>
      <c r="E51" s="88">
        <f>+'POSEBNI DIO'!E24+'POSEBNI DIO'!E48+'POSEBNI DIO'!E56+'POSEBNI DIO'!E68</f>
        <v>540583</v>
      </c>
      <c r="F51" s="8">
        <f>+'POSEBNI DIO'!F24+'POSEBNI DIO'!F48+'POSEBNI DIO'!F56+'POSEBNI DIO'!F68</f>
        <v>-23990</v>
      </c>
      <c r="G51" s="8">
        <f>+'POSEBNI DIO'!G24+'POSEBNI DIO'!G48+'POSEBNI DIO'!G56+'POSEBNI DIO'!G68</f>
        <v>516593</v>
      </c>
      <c r="I51" s="60"/>
    </row>
    <row r="52" spans="1:10" ht="25.5">
      <c r="A52" s="11"/>
      <c r="B52" s="11"/>
      <c r="C52" s="12" t="s">
        <v>124</v>
      </c>
      <c r="D52" s="15" t="s">
        <v>125</v>
      </c>
      <c r="E52" s="88">
        <v>0</v>
      </c>
      <c r="F52" s="8">
        <f>+'POSEBNI DIO'!F28</f>
        <v>40653</v>
      </c>
      <c r="G52" s="8">
        <f>+'POSEBNI DIO'!G28</f>
        <v>40653</v>
      </c>
      <c r="I52" s="60"/>
    </row>
    <row r="53" spans="1:10" ht="25.5">
      <c r="A53" s="11"/>
      <c r="B53" s="11"/>
      <c r="C53" s="12" t="s">
        <v>59</v>
      </c>
      <c r="D53" s="15" t="s">
        <v>75</v>
      </c>
      <c r="E53" s="88">
        <f>+'POSEBNI DIO'!E31+'POSEBNI DIO'!E42+'POSEBNI DIO'!E49</f>
        <v>19908</v>
      </c>
      <c r="F53" s="8">
        <f>+'POSEBNI DIO'!F31+'POSEBNI DIO'!F42+'POSEBNI DIO'!F49</f>
        <v>458</v>
      </c>
      <c r="G53" s="8">
        <f>+'POSEBNI DIO'!G31+'POSEBNI DIO'!G42+'POSEBNI DIO'!G49</f>
        <v>20366</v>
      </c>
      <c r="I53" s="60"/>
    </row>
    <row r="54" spans="1:10" ht="25.5">
      <c r="A54" s="11"/>
      <c r="B54" s="11"/>
      <c r="C54" s="12" t="s">
        <v>60</v>
      </c>
      <c r="D54" s="15" t="s">
        <v>79</v>
      </c>
      <c r="E54" s="88">
        <f>+'POSEBNI DIO'!E35</f>
        <v>8658</v>
      </c>
      <c r="F54" s="8">
        <f>+'POSEBNI DIO'!F35</f>
        <v>3542</v>
      </c>
      <c r="G54" s="8">
        <f>+'POSEBNI DIO'!G35</f>
        <v>12200</v>
      </c>
      <c r="I54" s="60"/>
    </row>
    <row r="55" spans="1:10" ht="25.5">
      <c r="A55" s="11"/>
      <c r="B55" s="11"/>
      <c r="C55" s="12" t="s">
        <v>61</v>
      </c>
      <c r="D55" s="15" t="s">
        <v>83</v>
      </c>
      <c r="E55" s="88">
        <f>+'POSEBNI DIO'!E38+'POSEBNI DIO'!E79</f>
        <v>146</v>
      </c>
      <c r="F55" s="8">
        <f>+'POSEBNI DIO'!F38+'POSEBNI DIO'!F79</f>
        <v>838</v>
      </c>
      <c r="G55" s="8">
        <f>+'POSEBNI DIO'!G38+'POSEBNI DIO'!G79</f>
        <v>984</v>
      </c>
      <c r="I55" s="60"/>
    </row>
    <row r="56" spans="1:10" s="32" customFormat="1">
      <c r="A56" s="24"/>
      <c r="B56" s="24">
        <v>34</v>
      </c>
      <c r="C56" s="41"/>
      <c r="D56" s="31" t="s">
        <v>53</v>
      </c>
      <c r="E56" s="38">
        <f t="shared" ref="E56:G56" si="14">+E57</f>
        <v>2774</v>
      </c>
      <c r="F56" s="38">
        <f t="shared" si="14"/>
        <v>-450</v>
      </c>
      <c r="G56" s="38">
        <f t="shared" si="14"/>
        <v>2324</v>
      </c>
      <c r="H56" s="59"/>
      <c r="I56" s="60"/>
      <c r="J56" s="59"/>
    </row>
    <row r="57" spans="1:10" ht="25.5">
      <c r="A57" s="11"/>
      <c r="B57" s="11"/>
      <c r="C57" s="12" t="s">
        <v>58</v>
      </c>
      <c r="D57" s="15" t="s">
        <v>82</v>
      </c>
      <c r="E57" s="88">
        <f>+'POSEBNI DIO'!E25</f>
        <v>2774</v>
      </c>
      <c r="F57" s="8">
        <f>+'POSEBNI DIO'!F25</f>
        <v>-450</v>
      </c>
      <c r="G57" s="8">
        <f>+'POSEBNI DIO'!G25</f>
        <v>2324</v>
      </c>
      <c r="I57" s="60"/>
    </row>
    <row r="58" spans="1:10" s="32" customFormat="1">
      <c r="A58" s="24"/>
      <c r="B58" s="24">
        <v>38</v>
      </c>
      <c r="C58" s="41"/>
      <c r="D58" s="31" t="s">
        <v>54</v>
      </c>
      <c r="E58" s="38">
        <f t="shared" ref="E58:G58" si="15">+E59</f>
        <v>0</v>
      </c>
      <c r="F58" s="38">
        <f t="shared" si="15"/>
        <v>0</v>
      </c>
      <c r="G58" s="38">
        <f t="shared" si="15"/>
        <v>0</v>
      </c>
      <c r="H58" s="59"/>
      <c r="I58" s="60"/>
      <c r="J58" s="59"/>
    </row>
    <row r="59" spans="1:10" ht="25.5">
      <c r="A59" s="11"/>
      <c r="B59" s="11"/>
      <c r="C59" s="12" t="s">
        <v>59</v>
      </c>
      <c r="D59" s="15" t="s">
        <v>75</v>
      </c>
      <c r="E59" s="8">
        <f>+'POSEBNI DIO'!E32</f>
        <v>0</v>
      </c>
      <c r="F59" s="8">
        <f>+'POSEBNI DIO'!F32</f>
        <v>0</v>
      </c>
      <c r="G59" s="8">
        <f>+'POSEBNI DIO'!G32</f>
        <v>0</v>
      </c>
      <c r="I59" s="60"/>
    </row>
    <row r="60" spans="1:10" s="32" customFormat="1" ht="25.5">
      <c r="A60" s="13">
        <v>4</v>
      </c>
      <c r="B60" s="13"/>
      <c r="C60" s="13"/>
      <c r="D60" s="23" t="s">
        <v>15</v>
      </c>
      <c r="E60" s="38">
        <f>+E61+E63</f>
        <v>52297</v>
      </c>
      <c r="F60" s="38">
        <f>+F61+F63</f>
        <v>-7849</v>
      </c>
      <c r="G60" s="38">
        <f t="shared" ref="G60" si="16">+G61+G63</f>
        <v>44448</v>
      </c>
      <c r="H60" s="59"/>
      <c r="I60" s="60"/>
      <c r="J60" s="59"/>
    </row>
    <row r="61" spans="1:10" s="32" customFormat="1" ht="38.25">
      <c r="A61" s="10"/>
      <c r="B61" s="10">
        <v>41</v>
      </c>
      <c r="C61" s="10"/>
      <c r="D61" s="31" t="s">
        <v>88</v>
      </c>
      <c r="E61" s="38">
        <f t="shared" ref="E61:G61" si="17">+E62</f>
        <v>1660</v>
      </c>
      <c r="F61" s="38">
        <f t="shared" si="17"/>
        <v>0</v>
      </c>
      <c r="G61" s="38">
        <f t="shared" si="17"/>
        <v>1660</v>
      </c>
      <c r="H61" s="59"/>
      <c r="I61" s="60"/>
      <c r="J61" s="59"/>
    </row>
    <row r="62" spans="1:10" ht="25.5">
      <c r="A62" s="14"/>
      <c r="B62" s="14"/>
      <c r="C62" s="12" t="s">
        <v>56</v>
      </c>
      <c r="D62" s="15" t="s">
        <v>81</v>
      </c>
      <c r="E62" s="88">
        <f>+'POSEBNI DIO'!E60</f>
        <v>1660</v>
      </c>
      <c r="F62" s="8">
        <f>+'POSEBNI DIO'!F60</f>
        <v>0</v>
      </c>
      <c r="G62" s="8">
        <f>+'POSEBNI DIO'!G60</f>
        <v>1660</v>
      </c>
      <c r="I62" s="60"/>
    </row>
    <row r="63" spans="1:10" s="32" customFormat="1" ht="38.25">
      <c r="A63" s="10"/>
      <c r="B63" s="10">
        <v>42</v>
      </c>
      <c r="C63" s="10"/>
      <c r="D63" s="31" t="s">
        <v>34</v>
      </c>
      <c r="E63" s="38">
        <f>SUM(E64:E68)</f>
        <v>50637</v>
      </c>
      <c r="F63" s="38">
        <f>SUM(F64:F68)</f>
        <v>-7849</v>
      </c>
      <c r="G63" s="38">
        <f>SUM(G64:G68)</f>
        <v>42788</v>
      </c>
      <c r="H63" s="59"/>
      <c r="I63" s="60"/>
      <c r="J63" s="59"/>
    </row>
    <row r="64" spans="1:10" ht="25.5">
      <c r="A64" s="14"/>
      <c r="B64" s="14"/>
      <c r="C64" s="12" t="s">
        <v>57</v>
      </c>
      <c r="D64" s="15" t="s">
        <v>76</v>
      </c>
      <c r="E64" s="8">
        <f>+'POSEBNI DIO'!E65</f>
        <v>0</v>
      </c>
      <c r="F64" s="8">
        <f>+'POSEBNI DIO'!F65</f>
        <v>0</v>
      </c>
      <c r="G64" s="8">
        <f>+'POSEBNI DIO'!G65</f>
        <v>0</v>
      </c>
      <c r="I64" s="60"/>
    </row>
    <row r="65" spans="1:10" ht="25.5">
      <c r="A65" s="14"/>
      <c r="B65" s="14"/>
      <c r="C65" s="12" t="s">
        <v>58</v>
      </c>
      <c r="D65" s="15" t="s">
        <v>82</v>
      </c>
      <c r="E65" s="88">
        <f>+'POSEBNI DIO'!E70</f>
        <v>25337</v>
      </c>
      <c r="F65" s="8">
        <f>+'POSEBNI DIO'!F70</f>
        <v>-6216</v>
      </c>
      <c r="G65" s="8">
        <f>+'POSEBNI DIO'!G70</f>
        <v>19121</v>
      </c>
      <c r="I65" s="60"/>
    </row>
    <row r="66" spans="1:10" ht="25.5">
      <c r="A66" s="14"/>
      <c r="B66" s="14"/>
      <c r="C66" s="12" t="s">
        <v>59</v>
      </c>
      <c r="D66" s="15" t="s">
        <v>75</v>
      </c>
      <c r="E66" s="88">
        <f>+'POSEBNI DIO'!E44</f>
        <v>10000</v>
      </c>
      <c r="F66" s="8">
        <f>+'POSEBNI DIO'!F44</f>
        <v>542</v>
      </c>
      <c r="G66" s="8">
        <f>+'POSEBNI DIO'!G44</f>
        <v>10542</v>
      </c>
      <c r="I66" s="60"/>
    </row>
    <row r="67" spans="1:10" ht="25.5">
      <c r="A67" s="11"/>
      <c r="B67" s="11"/>
      <c r="C67" s="12" t="s">
        <v>60</v>
      </c>
      <c r="D67" s="15" t="s">
        <v>79</v>
      </c>
      <c r="E67" s="88">
        <f>+'POSEBNI DIO'!E76</f>
        <v>15300</v>
      </c>
      <c r="F67" s="8">
        <f>+'POSEBNI DIO'!F76</f>
        <v>-2500</v>
      </c>
      <c r="G67" s="8">
        <f>+'POSEBNI DIO'!G76</f>
        <v>12800</v>
      </c>
      <c r="I67" s="60"/>
    </row>
    <row r="68" spans="1:10" ht="25.5">
      <c r="A68" s="11"/>
      <c r="B68" s="11"/>
      <c r="C68" s="12" t="s">
        <v>61</v>
      </c>
      <c r="D68" s="15" t="s">
        <v>83</v>
      </c>
      <c r="E68" s="88">
        <f>+'POSEBNI DIO'!E77</f>
        <v>0</v>
      </c>
      <c r="F68" s="8">
        <f>+'POSEBNI DIO'!F77</f>
        <v>325</v>
      </c>
      <c r="G68" s="8">
        <f>+'POSEBNI DIO'!G77</f>
        <v>325</v>
      </c>
      <c r="I68" s="60"/>
    </row>
    <row r="71" spans="1:10" ht="17.25" customHeight="1">
      <c r="A71" s="152" t="s">
        <v>117</v>
      </c>
      <c r="B71" s="152"/>
      <c r="C71" s="152"/>
      <c r="D71" s="152"/>
      <c r="E71" s="152"/>
      <c r="F71" s="152"/>
      <c r="G71" s="152"/>
      <c r="H71" s="70"/>
      <c r="I71" s="70"/>
      <c r="J71"/>
    </row>
    <row r="73" spans="1:10">
      <c r="A73" s="13">
        <v>9</v>
      </c>
      <c r="B73" s="13"/>
      <c r="C73" s="13"/>
      <c r="D73" s="23" t="s">
        <v>106</v>
      </c>
      <c r="E73" s="77">
        <f>+E74</f>
        <v>0</v>
      </c>
      <c r="F73" s="77">
        <f t="shared" ref="F73" si="18">+F74</f>
        <v>0</v>
      </c>
      <c r="G73" s="77">
        <f t="shared" ref="G73" si="19">+G74</f>
        <v>0</v>
      </c>
    </row>
    <row r="74" spans="1:10">
      <c r="A74" s="14"/>
      <c r="B74" s="14">
        <v>92</v>
      </c>
      <c r="C74" s="14"/>
      <c r="D74" s="83" t="s">
        <v>118</v>
      </c>
      <c r="E74" s="9">
        <v>0</v>
      </c>
      <c r="F74" s="9">
        <v>0</v>
      </c>
      <c r="G74" s="9">
        <v>0</v>
      </c>
    </row>
  </sheetData>
  <mergeCells count="10">
    <mergeCell ref="A71:G71"/>
    <mergeCell ref="A38:G38"/>
    <mergeCell ref="A6:G6"/>
    <mergeCell ref="A8:G8"/>
    <mergeCell ref="A1:G1"/>
    <mergeCell ref="A3:G3"/>
    <mergeCell ref="A5:G5"/>
    <mergeCell ref="A2:G2"/>
    <mergeCell ref="A4:G4"/>
    <mergeCell ref="A31:G31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workbookViewId="0">
      <selection activeCell="C13" sqref="C13"/>
    </sheetView>
  </sheetViews>
  <sheetFormatPr defaultRowHeight="15"/>
  <cols>
    <col min="1" max="1" width="37.7109375" customWidth="1"/>
    <col min="2" max="4" width="25.28515625" customWidth="1"/>
  </cols>
  <sheetData>
    <row r="1" spans="1:7" ht="15.75">
      <c r="A1" s="122" t="s">
        <v>102</v>
      </c>
      <c r="B1" s="122"/>
      <c r="C1" s="122"/>
      <c r="D1" s="122"/>
      <c r="E1" s="69"/>
      <c r="F1" s="69"/>
      <c r="G1" s="69"/>
    </row>
    <row r="3" spans="1:7" ht="15.75">
      <c r="A3" s="137" t="s">
        <v>110</v>
      </c>
      <c r="B3" s="137"/>
      <c r="C3" s="137"/>
      <c r="D3" s="137"/>
    </row>
    <row r="5" spans="1:7" ht="18">
      <c r="A5" s="3"/>
      <c r="B5" s="3"/>
      <c r="C5" s="4"/>
      <c r="D5" s="4"/>
    </row>
    <row r="6" spans="1:7" ht="15.75" customHeight="1">
      <c r="A6" s="122" t="s">
        <v>16</v>
      </c>
      <c r="B6" s="122"/>
      <c r="C6" s="122"/>
      <c r="D6" s="122"/>
    </row>
    <row r="7" spans="1:7" ht="18">
      <c r="A7" s="3"/>
      <c r="B7" s="3"/>
      <c r="C7" s="4"/>
      <c r="D7" s="4"/>
    </row>
    <row r="8" spans="1:7" ht="34.5" customHeight="1">
      <c r="A8" s="20" t="s">
        <v>17</v>
      </c>
      <c r="B8" s="34" t="s">
        <v>113</v>
      </c>
      <c r="C8" s="34" t="s">
        <v>111</v>
      </c>
      <c r="D8" s="34" t="s">
        <v>112</v>
      </c>
    </row>
    <row r="9" spans="1:7" ht="15.75" customHeight="1">
      <c r="A9" s="10" t="s">
        <v>18</v>
      </c>
      <c r="B9" s="8">
        <f t="shared" ref="B9:D11" si="0">+B10</f>
        <v>2831708</v>
      </c>
      <c r="C9" s="8">
        <f t="shared" si="0"/>
        <v>-46142</v>
      </c>
      <c r="D9" s="8">
        <f t="shared" si="0"/>
        <v>2785566</v>
      </c>
    </row>
    <row r="10" spans="1:7" ht="15.75" customHeight="1">
      <c r="A10" s="10" t="s">
        <v>68</v>
      </c>
      <c r="B10" s="8">
        <f t="shared" si="0"/>
        <v>2831708</v>
      </c>
      <c r="C10" s="8">
        <f t="shared" si="0"/>
        <v>-46142</v>
      </c>
      <c r="D10" s="8">
        <f t="shared" si="0"/>
        <v>2785566</v>
      </c>
    </row>
    <row r="11" spans="1:7" ht="15.75" customHeight="1">
      <c r="A11" s="14" t="s">
        <v>67</v>
      </c>
      <c r="B11" s="8">
        <f t="shared" si="0"/>
        <v>2831708</v>
      </c>
      <c r="C11" s="8">
        <f t="shared" si="0"/>
        <v>-46142</v>
      </c>
      <c r="D11" s="8">
        <f t="shared" si="0"/>
        <v>2785566</v>
      </c>
    </row>
    <row r="12" spans="1:7" ht="15.75" customHeight="1">
      <c r="A12" s="14" t="s">
        <v>69</v>
      </c>
      <c r="B12" s="9">
        <v>2831708</v>
      </c>
      <c r="C12" s="9">
        <v>-46142</v>
      </c>
      <c r="D12" s="9">
        <f>+B12+C12</f>
        <v>2785566</v>
      </c>
    </row>
  </sheetData>
  <mergeCells count="3">
    <mergeCell ref="A1:D1"/>
    <mergeCell ref="A6:D6"/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"/>
  <sheetViews>
    <sheetView workbookViewId="0">
      <selection activeCell="A5" sqref="A5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5.75" customHeight="1">
      <c r="A1" s="122" t="s">
        <v>103</v>
      </c>
      <c r="B1" s="122"/>
      <c r="C1" s="122"/>
      <c r="D1" s="122"/>
      <c r="E1" s="122"/>
      <c r="F1" s="122"/>
      <c r="G1" s="122"/>
    </row>
    <row r="2" spans="1:7" ht="15.75" customHeight="1">
      <c r="A2" s="66"/>
      <c r="B2" s="66"/>
      <c r="C2" s="66"/>
      <c r="D2" s="66"/>
      <c r="E2" s="66"/>
      <c r="F2" s="66"/>
      <c r="G2" s="66"/>
    </row>
    <row r="3" spans="1:7" ht="15.75">
      <c r="A3" s="137" t="s">
        <v>120</v>
      </c>
      <c r="B3" s="137"/>
      <c r="C3" s="137"/>
      <c r="D3" s="137"/>
      <c r="E3" s="137"/>
      <c r="F3" s="137"/>
      <c r="G3" s="137"/>
    </row>
    <row r="4" spans="1:7" ht="15.75">
      <c r="A4" s="137" t="s">
        <v>121</v>
      </c>
      <c r="B4" s="137"/>
      <c r="C4" s="137"/>
      <c r="D4" s="137"/>
      <c r="E4" s="137"/>
      <c r="F4" s="137"/>
      <c r="G4" s="137"/>
    </row>
    <row r="6" spans="1:7" ht="18" customHeight="1">
      <c r="A6" s="3"/>
      <c r="B6" s="3"/>
      <c r="C6" s="3"/>
      <c r="D6" s="3"/>
      <c r="E6" s="3"/>
      <c r="F6" s="3"/>
      <c r="G6" s="3"/>
    </row>
    <row r="7" spans="1:7" ht="18" customHeight="1">
      <c r="A7" s="122" t="s">
        <v>19</v>
      </c>
      <c r="B7" s="123"/>
      <c r="C7" s="123"/>
      <c r="D7" s="123"/>
      <c r="E7" s="123"/>
      <c r="F7" s="123"/>
      <c r="G7" s="123"/>
    </row>
    <row r="8" spans="1:7" ht="18">
      <c r="A8" s="3"/>
      <c r="B8" s="3"/>
      <c r="C8" s="3"/>
      <c r="D8" s="3"/>
      <c r="E8" s="3"/>
      <c r="F8" s="4"/>
      <c r="G8" s="4"/>
    </row>
    <row r="9" spans="1:7" ht="31.5" customHeight="1">
      <c r="A9" s="20" t="s">
        <v>6</v>
      </c>
      <c r="B9" s="19" t="s">
        <v>7</v>
      </c>
      <c r="C9" s="19" t="s">
        <v>8</v>
      </c>
      <c r="D9" s="19" t="s">
        <v>37</v>
      </c>
      <c r="E9" s="34" t="s">
        <v>113</v>
      </c>
      <c r="F9" s="34" t="s">
        <v>111</v>
      </c>
      <c r="G9" s="34" t="s">
        <v>112</v>
      </c>
    </row>
    <row r="10" spans="1:7" ht="25.5">
      <c r="A10" s="10">
        <v>8</v>
      </c>
      <c r="B10" s="10"/>
      <c r="C10" s="10"/>
      <c r="D10" s="10" t="s">
        <v>20</v>
      </c>
      <c r="E10" s="8">
        <v>0</v>
      </c>
      <c r="F10" s="8">
        <v>0</v>
      </c>
      <c r="G10" s="8">
        <v>0</v>
      </c>
    </row>
    <row r="11" spans="1:7" ht="25.5">
      <c r="A11" s="13">
        <v>5</v>
      </c>
      <c r="B11" s="13"/>
      <c r="C11" s="13"/>
      <c r="D11" s="23" t="s">
        <v>21</v>
      </c>
      <c r="E11" s="8">
        <v>0</v>
      </c>
      <c r="F11" s="8">
        <v>0</v>
      </c>
      <c r="G11" s="8">
        <v>0</v>
      </c>
    </row>
  </sheetData>
  <mergeCells count="4">
    <mergeCell ref="A7:G7"/>
    <mergeCell ref="A1:G1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3"/>
  <sheetViews>
    <sheetView topLeftCell="A73" workbookViewId="0">
      <selection activeCell="A22" sqref="A22:C26"/>
    </sheetView>
  </sheetViews>
  <sheetFormatPr defaultRowHeight="15"/>
  <cols>
    <col min="1" max="1" width="2.7109375" customWidth="1"/>
    <col min="2" max="2" width="8.42578125" bestFit="1" customWidth="1"/>
    <col min="3" max="3" width="8.7109375" customWidth="1"/>
    <col min="4" max="4" width="32.7109375" customWidth="1"/>
    <col min="5" max="7" width="15.85546875" customWidth="1"/>
  </cols>
  <sheetData>
    <row r="1" spans="1:9" ht="18" customHeight="1">
      <c r="A1" s="140" t="s">
        <v>22</v>
      </c>
      <c r="B1" s="140"/>
      <c r="C1" s="140"/>
      <c r="D1" s="140"/>
      <c r="E1" s="140"/>
      <c r="F1" s="140"/>
      <c r="G1" s="140"/>
    </row>
    <row r="3" spans="1:9" ht="15.75" customHeight="1">
      <c r="A3" s="122" t="s">
        <v>104</v>
      </c>
      <c r="B3" s="122"/>
      <c r="C3" s="122"/>
      <c r="D3" s="122"/>
      <c r="E3" s="122"/>
      <c r="F3" s="122"/>
      <c r="G3" s="122"/>
    </row>
    <row r="4" spans="1:9">
      <c r="A4" s="67"/>
      <c r="B4" s="67"/>
      <c r="C4" s="67"/>
      <c r="D4" s="67"/>
      <c r="E4" s="67"/>
      <c r="F4" s="67"/>
      <c r="G4" s="67"/>
    </row>
    <row r="5" spans="1:9" ht="15.75">
      <c r="A5" s="137" t="s">
        <v>114</v>
      </c>
      <c r="B5" s="137"/>
      <c r="C5" s="137"/>
      <c r="D5" s="137"/>
      <c r="E5" s="137"/>
      <c r="F5" s="137"/>
      <c r="G5" s="137"/>
    </row>
    <row r="6" spans="1:9" ht="15.75">
      <c r="A6" s="137" t="s">
        <v>105</v>
      </c>
      <c r="B6" s="137"/>
      <c r="C6" s="137"/>
      <c r="D6" s="137"/>
      <c r="E6" s="137"/>
      <c r="F6" s="137"/>
      <c r="G6" s="137"/>
    </row>
    <row r="8" spans="1:9" ht="18">
      <c r="A8" s="3"/>
      <c r="B8" s="3"/>
      <c r="C8" s="3"/>
      <c r="D8" s="3"/>
      <c r="E8" s="3"/>
      <c r="F8" s="4"/>
      <c r="G8" s="40"/>
    </row>
    <row r="9" spans="1:9" ht="39" customHeight="1">
      <c r="A9" s="168" t="s">
        <v>24</v>
      </c>
      <c r="B9" s="169"/>
      <c r="C9" s="170"/>
      <c r="D9" s="19" t="s">
        <v>25</v>
      </c>
      <c r="E9" s="34" t="s">
        <v>113</v>
      </c>
      <c r="F9" s="34" t="s">
        <v>111</v>
      </c>
      <c r="G9" s="34" t="s">
        <v>112</v>
      </c>
    </row>
    <row r="10" spans="1:9">
      <c r="A10" s="34"/>
      <c r="B10" s="35"/>
      <c r="C10" s="36"/>
      <c r="D10" s="19"/>
      <c r="E10" s="19" t="s">
        <v>66</v>
      </c>
      <c r="F10" s="19" t="s">
        <v>66</v>
      </c>
      <c r="G10" s="19" t="s">
        <v>66</v>
      </c>
    </row>
    <row r="11" spans="1:9" ht="28.5" customHeight="1">
      <c r="A11" s="172" t="s">
        <v>38</v>
      </c>
      <c r="B11" s="173"/>
      <c r="C11" s="174"/>
      <c r="D11" s="37" t="s">
        <v>39</v>
      </c>
      <c r="E11" s="74">
        <f>+E12+E39+E45+E52+E57</f>
        <v>2831708</v>
      </c>
      <c r="F11" s="74">
        <f>+F12+F39+F45+F52+F57</f>
        <v>-46142</v>
      </c>
      <c r="G11" s="74">
        <f>+G12+G39+G45+G52+G57</f>
        <v>2785566</v>
      </c>
    </row>
    <row r="12" spans="1:9" ht="24" customHeight="1">
      <c r="A12" s="162" t="s">
        <v>40</v>
      </c>
      <c r="B12" s="163"/>
      <c r="C12" s="164"/>
      <c r="D12" s="72" t="s">
        <v>41</v>
      </c>
      <c r="E12" s="75">
        <f>+E13+E17+E21+E29+E33+E36</f>
        <v>2745822</v>
      </c>
      <c r="F12" s="75">
        <f>+F13+F17+F21+F29+F33+F36+F26</f>
        <v>-32176</v>
      </c>
      <c r="G12" s="75">
        <f>+G13+G17+G21+G29+G33+G36+G26</f>
        <v>2713646</v>
      </c>
      <c r="H12" s="44"/>
      <c r="I12" s="44"/>
    </row>
    <row r="13" spans="1:9" s="32" customFormat="1" ht="25.5">
      <c r="A13" s="159" t="s">
        <v>42</v>
      </c>
      <c r="B13" s="160"/>
      <c r="C13" s="161"/>
      <c r="D13" s="73" t="s">
        <v>44</v>
      </c>
      <c r="E13" s="76">
        <f>+E14</f>
        <v>2192085</v>
      </c>
      <c r="F13" s="76">
        <f>+F14</f>
        <v>-58000</v>
      </c>
      <c r="G13" s="76">
        <f>+G14</f>
        <v>2134085</v>
      </c>
      <c r="H13" s="43"/>
      <c r="I13" s="43"/>
    </row>
    <row r="14" spans="1:9" s="32" customFormat="1">
      <c r="A14" s="165">
        <v>3</v>
      </c>
      <c r="B14" s="166"/>
      <c r="C14" s="167"/>
      <c r="D14" s="31" t="s">
        <v>13</v>
      </c>
      <c r="E14" s="77">
        <f>+E15+E16</f>
        <v>2192085</v>
      </c>
      <c r="F14" s="77">
        <f>+F15+F16</f>
        <v>-58000</v>
      </c>
      <c r="G14" s="77">
        <f>+G15+G16</f>
        <v>2134085</v>
      </c>
      <c r="H14" s="43"/>
      <c r="I14" s="43"/>
    </row>
    <row r="15" spans="1:9">
      <c r="A15" s="33"/>
      <c r="B15" s="154">
        <v>31</v>
      </c>
      <c r="C15" s="155"/>
      <c r="D15" s="25" t="s">
        <v>14</v>
      </c>
      <c r="E15" s="8">
        <v>2133579</v>
      </c>
      <c r="F15" s="8">
        <v>-35000</v>
      </c>
      <c r="G15" s="8">
        <f>+E15+F15</f>
        <v>2098579</v>
      </c>
      <c r="H15" s="44"/>
      <c r="I15" s="44"/>
    </row>
    <row r="16" spans="1:9">
      <c r="A16" s="33"/>
      <c r="B16" s="154">
        <v>32</v>
      </c>
      <c r="C16" s="155"/>
      <c r="D16" s="25" t="s">
        <v>26</v>
      </c>
      <c r="E16" s="8">
        <v>58506</v>
      </c>
      <c r="F16" s="8">
        <v>-23000</v>
      </c>
      <c r="G16" s="8">
        <f>+E16+F16</f>
        <v>35506</v>
      </c>
      <c r="H16" s="44"/>
      <c r="I16" s="44"/>
    </row>
    <row r="17" spans="1:9" s="32" customFormat="1" ht="25.5" customHeight="1">
      <c r="A17" s="159" t="s">
        <v>43</v>
      </c>
      <c r="B17" s="160"/>
      <c r="C17" s="161"/>
      <c r="D17" s="73" t="s">
        <v>70</v>
      </c>
      <c r="E17" s="78">
        <f>+E18</f>
        <v>4967</v>
      </c>
      <c r="F17" s="78">
        <f>+F18</f>
        <v>5580</v>
      </c>
      <c r="G17" s="78">
        <f>+G18</f>
        <v>10547</v>
      </c>
      <c r="H17" s="43"/>
      <c r="I17" s="43"/>
    </row>
    <row r="18" spans="1:9">
      <c r="A18" s="165">
        <v>3</v>
      </c>
      <c r="B18" s="166"/>
      <c r="C18" s="167"/>
      <c r="D18" s="31" t="s">
        <v>13</v>
      </c>
      <c r="E18" s="9">
        <f>+E19+E20</f>
        <v>4967</v>
      </c>
      <c r="F18" s="9">
        <f>+F19+F20</f>
        <v>5580</v>
      </c>
      <c r="G18" s="9">
        <f>+G19+G20</f>
        <v>10547</v>
      </c>
      <c r="H18" s="44"/>
      <c r="I18" s="44"/>
    </row>
    <row r="19" spans="1:9">
      <c r="A19" s="33"/>
      <c r="B19" s="154">
        <v>31</v>
      </c>
      <c r="C19" s="155"/>
      <c r="D19" s="25" t="s">
        <v>14</v>
      </c>
      <c r="E19" s="8">
        <v>332</v>
      </c>
      <c r="F19" s="8">
        <v>-332</v>
      </c>
      <c r="G19" s="8">
        <f>+E19+F19</f>
        <v>0</v>
      </c>
      <c r="H19" s="44"/>
      <c r="I19" s="44"/>
    </row>
    <row r="20" spans="1:9">
      <c r="A20" s="33"/>
      <c r="B20" s="154">
        <v>32</v>
      </c>
      <c r="C20" s="155"/>
      <c r="D20" s="25" t="s">
        <v>26</v>
      </c>
      <c r="E20" s="8">
        <f>2976+1659</f>
        <v>4635</v>
      </c>
      <c r="F20" s="8">
        <v>5912</v>
      </c>
      <c r="G20" s="8">
        <f>+E20+F20</f>
        <v>10547</v>
      </c>
      <c r="H20" s="44"/>
      <c r="I20" s="44"/>
    </row>
    <row r="21" spans="1:9" s="32" customFormat="1" ht="25.5" customHeight="1">
      <c r="A21" s="159" t="s">
        <v>45</v>
      </c>
      <c r="B21" s="160"/>
      <c r="C21" s="161"/>
      <c r="D21" s="73" t="s">
        <v>71</v>
      </c>
      <c r="E21" s="76">
        <f>+E22</f>
        <v>538639</v>
      </c>
      <c r="F21" s="76">
        <f>+F22</f>
        <v>-24789</v>
      </c>
      <c r="G21" s="76">
        <f>+G22</f>
        <v>513850</v>
      </c>
      <c r="H21" s="43"/>
      <c r="I21" s="43"/>
    </row>
    <row r="22" spans="1:9">
      <c r="A22" s="171">
        <v>3</v>
      </c>
      <c r="B22" s="154"/>
      <c r="C22" s="155"/>
      <c r="D22" s="31" t="s">
        <v>13</v>
      </c>
      <c r="E22" s="9">
        <f>+E23+E24+E25</f>
        <v>538639</v>
      </c>
      <c r="F22" s="9">
        <f>+F23+F24+F25</f>
        <v>-24789</v>
      </c>
      <c r="G22" s="9">
        <f>+G23+G24+G25</f>
        <v>513850</v>
      </c>
      <c r="H22" s="44"/>
      <c r="I22" s="44"/>
    </row>
    <row r="23" spans="1:9">
      <c r="A23" s="33"/>
      <c r="B23" s="46">
        <v>31</v>
      </c>
      <c r="C23" s="50"/>
      <c r="D23" s="25" t="s">
        <v>14</v>
      </c>
      <c r="E23" s="8">
        <v>0</v>
      </c>
      <c r="F23" s="8">
        <v>0</v>
      </c>
      <c r="G23" s="8">
        <f>+E23+F23</f>
        <v>0</v>
      </c>
    </row>
    <row r="24" spans="1:9">
      <c r="A24" s="33"/>
      <c r="B24" s="46">
        <v>32</v>
      </c>
      <c r="C24" s="50"/>
      <c r="D24" s="25" t="s">
        <v>26</v>
      </c>
      <c r="E24" s="8">
        <v>535865</v>
      </c>
      <c r="F24" s="8">
        <v>-24339</v>
      </c>
      <c r="G24" s="8">
        <f t="shared" ref="G24:G25" si="0">+E24+F24</f>
        <v>511526</v>
      </c>
    </row>
    <row r="25" spans="1:9">
      <c r="A25" s="33"/>
      <c r="B25" s="46">
        <v>34</v>
      </c>
      <c r="C25" s="50"/>
      <c r="D25" s="25" t="s">
        <v>53</v>
      </c>
      <c r="E25" s="8">
        <v>2774</v>
      </c>
      <c r="F25" s="8">
        <v>-450</v>
      </c>
      <c r="G25" s="8">
        <f t="shared" si="0"/>
        <v>2324</v>
      </c>
    </row>
    <row r="26" spans="1:9" s="32" customFormat="1" ht="25.5" customHeight="1">
      <c r="A26" s="159" t="s">
        <v>122</v>
      </c>
      <c r="B26" s="160"/>
      <c r="C26" s="161"/>
      <c r="D26" s="73" t="s">
        <v>123</v>
      </c>
      <c r="E26" s="76">
        <f>+E27</f>
        <v>0</v>
      </c>
      <c r="F26" s="76">
        <f>+F27</f>
        <v>40653</v>
      </c>
      <c r="G26" s="76">
        <f>+G27</f>
        <v>40653</v>
      </c>
    </row>
    <row r="27" spans="1:9">
      <c r="A27" s="171">
        <v>3</v>
      </c>
      <c r="B27" s="154"/>
      <c r="C27" s="155"/>
      <c r="D27" s="31" t="s">
        <v>13</v>
      </c>
      <c r="E27" s="8">
        <f>+E28</f>
        <v>0</v>
      </c>
      <c r="F27" s="8">
        <f t="shared" ref="F27:G27" si="1">+F28</f>
        <v>40653</v>
      </c>
      <c r="G27" s="8">
        <f t="shared" si="1"/>
        <v>40653</v>
      </c>
    </row>
    <row r="28" spans="1:9">
      <c r="A28" s="33"/>
      <c r="B28" s="46">
        <v>32</v>
      </c>
      <c r="C28" s="50"/>
      <c r="D28" s="25" t="s">
        <v>26</v>
      </c>
      <c r="E28" s="8">
        <v>0</v>
      </c>
      <c r="F28" s="8">
        <v>40653</v>
      </c>
      <c r="G28" s="8">
        <f>+E28+F28</f>
        <v>40653</v>
      </c>
    </row>
    <row r="29" spans="1:9" s="32" customFormat="1" ht="25.5" customHeight="1">
      <c r="A29" s="159" t="s">
        <v>46</v>
      </c>
      <c r="B29" s="160"/>
      <c r="C29" s="161"/>
      <c r="D29" s="73" t="s">
        <v>72</v>
      </c>
      <c r="E29" s="76">
        <f>+E30</f>
        <v>1327</v>
      </c>
      <c r="F29" s="76">
        <f>+F30</f>
        <v>0</v>
      </c>
      <c r="G29" s="76">
        <f>+G30</f>
        <v>1327</v>
      </c>
    </row>
    <row r="30" spans="1:9">
      <c r="A30" s="171">
        <v>3</v>
      </c>
      <c r="B30" s="154"/>
      <c r="C30" s="155"/>
      <c r="D30" s="31" t="s">
        <v>13</v>
      </c>
      <c r="E30" s="8">
        <f>+E31+E32</f>
        <v>1327</v>
      </c>
      <c r="F30" s="8">
        <f>+F31+F32</f>
        <v>0</v>
      </c>
      <c r="G30" s="8">
        <f>+G31+G32</f>
        <v>1327</v>
      </c>
    </row>
    <row r="31" spans="1:9">
      <c r="A31" s="33"/>
      <c r="B31" s="46">
        <v>32</v>
      </c>
      <c r="C31" s="50"/>
      <c r="D31" s="25" t="s">
        <v>26</v>
      </c>
      <c r="E31" s="8">
        <v>1327</v>
      </c>
      <c r="F31" s="8">
        <v>0</v>
      </c>
      <c r="G31" s="8">
        <f>+E31+F31</f>
        <v>1327</v>
      </c>
    </row>
    <row r="32" spans="1:9">
      <c r="A32" s="33"/>
      <c r="B32" s="46">
        <v>38</v>
      </c>
      <c r="C32" s="50"/>
      <c r="D32" s="25" t="s">
        <v>54</v>
      </c>
      <c r="E32" s="8">
        <v>0</v>
      </c>
      <c r="F32" s="8">
        <v>0</v>
      </c>
      <c r="G32" s="8">
        <f>+E32+F32</f>
        <v>0</v>
      </c>
    </row>
    <row r="33" spans="1:7" s="32" customFormat="1" ht="25.5" customHeight="1">
      <c r="A33" s="159" t="s">
        <v>47</v>
      </c>
      <c r="B33" s="160"/>
      <c r="C33" s="161"/>
      <c r="D33" s="73" t="s">
        <v>73</v>
      </c>
      <c r="E33" s="76">
        <f t="shared" ref="E33:G34" si="2">+E34</f>
        <v>8658</v>
      </c>
      <c r="F33" s="76">
        <f t="shared" si="2"/>
        <v>3542</v>
      </c>
      <c r="G33" s="76">
        <f t="shared" si="2"/>
        <v>12200</v>
      </c>
    </row>
    <row r="34" spans="1:7">
      <c r="A34" s="171">
        <v>3</v>
      </c>
      <c r="B34" s="154"/>
      <c r="C34" s="155"/>
      <c r="D34" s="31" t="s">
        <v>13</v>
      </c>
      <c r="E34" s="9">
        <f t="shared" si="2"/>
        <v>8658</v>
      </c>
      <c r="F34" s="9">
        <f t="shared" si="2"/>
        <v>3542</v>
      </c>
      <c r="G34" s="9">
        <f t="shared" si="2"/>
        <v>12200</v>
      </c>
    </row>
    <row r="35" spans="1:7">
      <c r="A35" s="33"/>
      <c r="B35" s="46">
        <v>32</v>
      </c>
      <c r="C35" s="50"/>
      <c r="D35" s="25" t="s">
        <v>26</v>
      </c>
      <c r="E35" s="8">
        <v>8658</v>
      </c>
      <c r="F35" s="8">
        <v>3542</v>
      </c>
      <c r="G35" s="8">
        <f>+E35+F35</f>
        <v>12200</v>
      </c>
    </row>
    <row r="36" spans="1:7" s="32" customFormat="1" ht="38.25">
      <c r="A36" s="159" t="s">
        <v>48</v>
      </c>
      <c r="B36" s="160"/>
      <c r="C36" s="161"/>
      <c r="D36" s="73" t="s">
        <v>74</v>
      </c>
      <c r="E36" s="76">
        <f t="shared" ref="E36:G37" si="3">+E37</f>
        <v>146</v>
      </c>
      <c r="F36" s="76">
        <f t="shared" si="3"/>
        <v>838</v>
      </c>
      <c r="G36" s="76">
        <f t="shared" si="3"/>
        <v>984</v>
      </c>
    </row>
    <row r="37" spans="1:7">
      <c r="A37" s="171">
        <v>3</v>
      </c>
      <c r="B37" s="154"/>
      <c r="C37" s="155"/>
      <c r="D37" s="31" t="s">
        <v>13</v>
      </c>
      <c r="E37" s="9">
        <f t="shared" si="3"/>
        <v>146</v>
      </c>
      <c r="F37" s="9">
        <f t="shared" si="3"/>
        <v>838</v>
      </c>
      <c r="G37" s="9">
        <f t="shared" si="3"/>
        <v>984</v>
      </c>
    </row>
    <row r="38" spans="1:7">
      <c r="A38" s="33"/>
      <c r="B38" s="46">
        <v>32</v>
      </c>
      <c r="C38" s="50"/>
      <c r="D38" s="25" t="s">
        <v>26</v>
      </c>
      <c r="E38" s="8">
        <v>146</v>
      </c>
      <c r="F38" s="8">
        <v>838</v>
      </c>
      <c r="G38" s="8">
        <f>+E38+F38</f>
        <v>984</v>
      </c>
    </row>
    <row r="39" spans="1:7" ht="24" customHeight="1">
      <c r="A39" s="162" t="s">
        <v>49</v>
      </c>
      <c r="B39" s="163"/>
      <c r="C39" s="164"/>
      <c r="D39" s="72" t="s">
        <v>50</v>
      </c>
      <c r="E39" s="79">
        <f>+E40</f>
        <v>28581</v>
      </c>
      <c r="F39" s="79">
        <f>+F40</f>
        <v>1000</v>
      </c>
      <c r="G39" s="79">
        <f>+G40</f>
        <v>29581</v>
      </c>
    </row>
    <row r="40" spans="1:7" s="32" customFormat="1" ht="25.5" customHeight="1">
      <c r="A40" s="159" t="s">
        <v>46</v>
      </c>
      <c r="B40" s="160"/>
      <c r="C40" s="161"/>
      <c r="D40" s="73" t="s">
        <v>72</v>
      </c>
      <c r="E40" s="76">
        <f>+E41+E43</f>
        <v>28581</v>
      </c>
      <c r="F40" s="76">
        <f>+F41+F43</f>
        <v>1000</v>
      </c>
      <c r="G40" s="76">
        <f>+G41+G43</f>
        <v>29581</v>
      </c>
    </row>
    <row r="41" spans="1:7" s="32" customFormat="1">
      <c r="A41" s="165">
        <v>3</v>
      </c>
      <c r="B41" s="166"/>
      <c r="C41" s="167"/>
      <c r="D41" s="31" t="s">
        <v>13</v>
      </c>
      <c r="E41" s="77">
        <f>+E42</f>
        <v>18581</v>
      </c>
      <c r="F41" s="77">
        <f>+F42</f>
        <v>458</v>
      </c>
      <c r="G41" s="77">
        <f>+G42</f>
        <v>19039</v>
      </c>
    </row>
    <row r="42" spans="1:7">
      <c r="A42" s="33"/>
      <c r="B42" s="46">
        <v>32</v>
      </c>
      <c r="C42" s="50"/>
      <c r="D42" s="25" t="s">
        <v>26</v>
      </c>
      <c r="E42" s="8">
        <v>18581</v>
      </c>
      <c r="F42" s="8">
        <v>458</v>
      </c>
      <c r="G42" s="8">
        <f>+E42+F42</f>
        <v>19039</v>
      </c>
    </row>
    <row r="43" spans="1:7" s="32" customFormat="1" ht="25.5">
      <c r="A43" s="165">
        <v>4</v>
      </c>
      <c r="B43" s="166"/>
      <c r="C43" s="167"/>
      <c r="D43" s="31" t="s">
        <v>55</v>
      </c>
      <c r="E43" s="77">
        <f>+E44</f>
        <v>10000</v>
      </c>
      <c r="F43" s="77">
        <f>+F44</f>
        <v>542</v>
      </c>
      <c r="G43" s="77">
        <f>+G44</f>
        <v>10542</v>
      </c>
    </row>
    <row r="44" spans="1:7" ht="25.5">
      <c r="A44" s="33"/>
      <c r="B44" s="46">
        <v>42</v>
      </c>
      <c r="C44" s="50"/>
      <c r="D44" s="25" t="s">
        <v>34</v>
      </c>
      <c r="E44" s="8">
        <v>10000</v>
      </c>
      <c r="F44" s="8">
        <v>542</v>
      </c>
      <c r="G44" s="8">
        <f>+E44+F44</f>
        <v>10542</v>
      </c>
    </row>
    <row r="45" spans="1:7" ht="25.5">
      <c r="A45" s="162" t="s">
        <v>51</v>
      </c>
      <c r="B45" s="163"/>
      <c r="C45" s="164"/>
      <c r="D45" s="72" t="s">
        <v>52</v>
      </c>
      <c r="E45" s="75">
        <f>+E46+E49</f>
        <v>0</v>
      </c>
      <c r="F45" s="75">
        <f>+F46+F49</f>
        <v>0</v>
      </c>
      <c r="G45" s="75">
        <f>+G46+G49</f>
        <v>0</v>
      </c>
    </row>
    <row r="46" spans="1:7" s="32" customFormat="1" ht="25.5" customHeight="1">
      <c r="A46" s="159" t="s">
        <v>45</v>
      </c>
      <c r="B46" s="160"/>
      <c r="C46" s="161"/>
      <c r="D46" s="73" t="s">
        <v>71</v>
      </c>
      <c r="E46" s="76">
        <f t="shared" ref="E46:G47" si="4">+E47</f>
        <v>0</v>
      </c>
      <c r="F46" s="76">
        <f t="shared" si="4"/>
        <v>0</v>
      </c>
      <c r="G46" s="76">
        <f t="shared" si="4"/>
        <v>0</v>
      </c>
    </row>
    <row r="47" spans="1:7" ht="15" customHeight="1">
      <c r="A47" s="175">
        <v>3</v>
      </c>
      <c r="B47" s="176"/>
      <c r="C47" s="177"/>
      <c r="D47" s="31" t="s">
        <v>13</v>
      </c>
      <c r="E47" s="8">
        <f t="shared" si="4"/>
        <v>0</v>
      </c>
      <c r="F47" s="8">
        <f t="shared" si="4"/>
        <v>0</v>
      </c>
      <c r="G47" s="8">
        <f t="shared" si="4"/>
        <v>0</v>
      </c>
    </row>
    <row r="48" spans="1:7" ht="15" customHeight="1">
      <c r="A48" s="51"/>
      <c r="B48" s="48">
        <v>32</v>
      </c>
      <c r="C48" s="52"/>
      <c r="D48" s="25" t="s">
        <v>26</v>
      </c>
      <c r="E48" s="8">
        <v>0</v>
      </c>
      <c r="F48" s="8">
        <v>0</v>
      </c>
      <c r="G48" s="8">
        <f>+E48+F48</f>
        <v>0</v>
      </c>
    </row>
    <row r="49" spans="1:9" s="32" customFormat="1" ht="25.5" customHeight="1">
      <c r="A49" s="159" t="s">
        <v>46</v>
      </c>
      <c r="B49" s="160"/>
      <c r="C49" s="161"/>
      <c r="D49" s="73" t="s">
        <v>72</v>
      </c>
      <c r="E49" s="76">
        <f t="shared" ref="E49:G50" si="5">+E50</f>
        <v>0</v>
      </c>
      <c r="F49" s="76">
        <f t="shared" si="5"/>
        <v>0</v>
      </c>
      <c r="G49" s="76">
        <f t="shared" si="5"/>
        <v>0</v>
      </c>
    </row>
    <row r="50" spans="1:9">
      <c r="A50" s="175">
        <v>3</v>
      </c>
      <c r="B50" s="176"/>
      <c r="C50" s="177"/>
      <c r="D50" s="31" t="s">
        <v>13</v>
      </c>
      <c r="E50" s="8">
        <f t="shared" si="5"/>
        <v>0</v>
      </c>
      <c r="F50" s="8">
        <f t="shared" si="5"/>
        <v>0</v>
      </c>
      <c r="G50" s="8">
        <f t="shared" si="5"/>
        <v>0</v>
      </c>
    </row>
    <row r="51" spans="1:9">
      <c r="A51" s="51"/>
      <c r="B51" s="48">
        <v>32</v>
      </c>
      <c r="C51" s="52"/>
      <c r="D51" s="25" t="s">
        <v>26</v>
      </c>
      <c r="E51" s="8">
        <v>0</v>
      </c>
      <c r="F51" s="8">
        <v>0</v>
      </c>
      <c r="G51" s="8">
        <f>+E51+F51</f>
        <v>0</v>
      </c>
    </row>
    <row r="52" spans="1:9" ht="24.75" customHeight="1">
      <c r="A52" s="162" t="s">
        <v>84</v>
      </c>
      <c r="B52" s="163"/>
      <c r="C52" s="164"/>
      <c r="D52" s="72" t="s">
        <v>85</v>
      </c>
      <c r="E52" s="75">
        <f t="shared" ref="E52:G53" si="6">+E53</f>
        <v>7963</v>
      </c>
      <c r="F52" s="75">
        <f t="shared" si="6"/>
        <v>-995</v>
      </c>
      <c r="G52" s="75">
        <f t="shared" si="6"/>
        <v>6968</v>
      </c>
    </row>
    <row r="53" spans="1:9" s="32" customFormat="1" ht="25.5" customHeight="1">
      <c r="A53" s="159" t="s">
        <v>45</v>
      </c>
      <c r="B53" s="160"/>
      <c r="C53" s="161"/>
      <c r="D53" s="73" t="s">
        <v>71</v>
      </c>
      <c r="E53" s="76">
        <f t="shared" si="6"/>
        <v>7963</v>
      </c>
      <c r="F53" s="76">
        <f t="shared" si="6"/>
        <v>-995</v>
      </c>
      <c r="G53" s="76">
        <f t="shared" si="6"/>
        <v>6968</v>
      </c>
    </row>
    <row r="54" spans="1:9" ht="15" customHeight="1">
      <c r="A54" s="175">
        <v>3</v>
      </c>
      <c r="B54" s="176"/>
      <c r="C54" s="177"/>
      <c r="D54" s="31" t="s">
        <v>13</v>
      </c>
      <c r="E54" s="8">
        <f>+E55+E56</f>
        <v>7963</v>
      </c>
      <c r="F54" s="8">
        <f>+F55+F56</f>
        <v>-995</v>
      </c>
      <c r="G54" s="8">
        <f>+G55+G56</f>
        <v>6968</v>
      </c>
    </row>
    <row r="55" spans="1:9" ht="15" customHeight="1">
      <c r="A55" s="47"/>
      <c r="B55" s="48">
        <v>31</v>
      </c>
      <c r="C55" s="49"/>
      <c r="D55" s="25" t="s">
        <v>14</v>
      </c>
      <c r="E55" s="8">
        <f>4055+584</f>
        <v>4639</v>
      </c>
      <c r="F55" s="8">
        <v>-1344</v>
      </c>
      <c r="G55" s="8">
        <f>+E55+F55</f>
        <v>3295</v>
      </c>
    </row>
    <row r="56" spans="1:9" ht="15" customHeight="1">
      <c r="A56" s="47"/>
      <c r="B56" s="48">
        <v>32</v>
      </c>
      <c r="C56" s="49"/>
      <c r="D56" s="25" t="s">
        <v>26</v>
      </c>
      <c r="E56" s="8">
        <f>2236+1088</f>
        <v>3324</v>
      </c>
      <c r="F56" s="8">
        <v>349</v>
      </c>
      <c r="G56" s="8">
        <f>+E56+F56</f>
        <v>3673</v>
      </c>
    </row>
    <row r="57" spans="1:9" ht="24" customHeight="1">
      <c r="A57" s="162" t="s">
        <v>86</v>
      </c>
      <c r="B57" s="163"/>
      <c r="C57" s="164"/>
      <c r="D57" s="72" t="s">
        <v>87</v>
      </c>
      <c r="E57" s="75">
        <f>+E58+E61+E66+E74+E77</f>
        <v>49342</v>
      </c>
      <c r="F57" s="75">
        <f>+F58+F61+F66+F74+F77+F71</f>
        <v>-13971</v>
      </c>
      <c r="G57" s="75">
        <f>+G58+G61+G66+G74+G77</f>
        <v>35371</v>
      </c>
    </row>
    <row r="58" spans="1:9" s="32" customFormat="1" ht="25.5">
      <c r="A58" s="159" t="s">
        <v>42</v>
      </c>
      <c r="B58" s="160"/>
      <c r="C58" s="161"/>
      <c r="D58" s="73" t="s">
        <v>44</v>
      </c>
      <c r="E58" s="76">
        <f t="shared" ref="E58:G59" si="7">+E59</f>
        <v>1660</v>
      </c>
      <c r="F58" s="76">
        <f t="shared" si="7"/>
        <v>0</v>
      </c>
      <c r="G58" s="76">
        <f t="shared" si="7"/>
        <v>1660</v>
      </c>
      <c r="H58" s="43"/>
      <c r="I58" s="43"/>
    </row>
    <row r="59" spans="1:9" s="32" customFormat="1" ht="25.5">
      <c r="A59" s="165">
        <v>4</v>
      </c>
      <c r="B59" s="166"/>
      <c r="C59" s="167"/>
      <c r="D59" s="31" t="s">
        <v>55</v>
      </c>
      <c r="E59" s="77">
        <f t="shared" si="7"/>
        <v>1660</v>
      </c>
      <c r="F59" s="77">
        <f t="shared" si="7"/>
        <v>0</v>
      </c>
      <c r="G59" s="77">
        <f t="shared" si="7"/>
        <v>1660</v>
      </c>
      <c r="H59" s="43"/>
      <c r="I59" s="43"/>
    </row>
    <row r="60" spans="1:9" ht="25.5">
      <c r="A60" s="33"/>
      <c r="B60" s="154">
        <v>41</v>
      </c>
      <c r="C60" s="155"/>
      <c r="D60" s="25" t="s">
        <v>88</v>
      </c>
      <c r="E60" s="8">
        <v>1660</v>
      </c>
      <c r="F60" s="8"/>
      <c r="G60" s="8">
        <f>+E60+F60</f>
        <v>1660</v>
      </c>
      <c r="H60" s="44"/>
      <c r="I60" s="44"/>
    </row>
    <row r="61" spans="1:9" s="32" customFormat="1" ht="25.5" customHeight="1">
      <c r="A61" s="159" t="s">
        <v>43</v>
      </c>
      <c r="B61" s="160"/>
      <c r="C61" s="161"/>
      <c r="D61" s="73" t="s">
        <v>70</v>
      </c>
      <c r="E61" s="78">
        <f>+E62+E64</f>
        <v>5651</v>
      </c>
      <c r="F61" s="78">
        <f>+F62+F64</f>
        <v>-5580</v>
      </c>
      <c r="G61" s="78">
        <f>+G62+G64</f>
        <v>71</v>
      </c>
    </row>
    <row r="62" spans="1:9" s="32" customFormat="1">
      <c r="A62" s="165">
        <v>3</v>
      </c>
      <c r="B62" s="166"/>
      <c r="C62" s="167"/>
      <c r="D62" s="31" t="s">
        <v>13</v>
      </c>
      <c r="E62" s="77">
        <f>+E63</f>
        <v>5651</v>
      </c>
      <c r="F62" s="77">
        <f>+F63</f>
        <v>-5580</v>
      </c>
      <c r="G62" s="77">
        <f>+G63</f>
        <v>71</v>
      </c>
    </row>
    <row r="63" spans="1:9">
      <c r="A63" s="156">
        <v>32</v>
      </c>
      <c r="B63" s="157"/>
      <c r="C63" s="158"/>
      <c r="D63" s="25" t="s">
        <v>26</v>
      </c>
      <c r="E63" s="8">
        <v>5651</v>
      </c>
      <c r="F63" s="8">
        <v>-5580</v>
      </c>
      <c r="G63" s="8">
        <f>+E63+F63</f>
        <v>71</v>
      </c>
    </row>
    <row r="64" spans="1:9" s="32" customFormat="1" ht="25.5">
      <c r="A64" s="54">
        <v>4</v>
      </c>
      <c r="B64" s="55"/>
      <c r="C64" s="56"/>
      <c r="D64" s="31" t="s">
        <v>55</v>
      </c>
      <c r="E64" s="38">
        <f>+E65</f>
        <v>0</v>
      </c>
      <c r="F64" s="38">
        <f>+F65</f>
        <v>0</v>
      </c>
      <c r="G64" s="38">
        <f>+G65</f>
        <v>0</v>
      </c>
    </row>
    <row r="65" spans="1:7" ht="25.5">
      <c r="A65" s="33"/>
      <c r="B65" s="46">
        <v>42</v>
      </c>
      <c r="C65" s="50"/>
      <c r="D65" s="25" t="s">
        <v>34</v>
      </c>
      <c r="E65" s="8">
        <v>0</v>
      </c>
      <c r="F65" s="8">
        <v>0</v>
      </c>
      <c r="G65" s="8">
        <f>+E65+F65</f>
        <v>0</v>
      </c>
    </row>
    <row r="66" spans="1:7" s="32" customFormat="1" ht="25.5" customHeight="1">
      <c r="A66" s="159" t="s">
        <v>45</v>
      </c>
      <c r="B66" s="160"/>
      <c r="C66" s="161"/>
      <c r="D66" s="73" t="s">
        <v>71</v>
      </c>
      <c r="E66" s="76">
        <f>+E67+E69</f>
        <v>26731</v>
      </c>
      <c r="F66" s="76">
        <f>+F67+F69</f>
        <v>-6216</v>
      </c>
      <c r="G66" s="76">
        <f>+G67+G69</f>
        <v>20515</v>
      </c>
    </row>
    <row r="67" spans="1:7" s="32" customFormat="1">
      <c r="A67" s="165">
        <v>3</v>
      </c>
      <c r="B67" s="166"/>
      <c r="C67" s="167"/>
      <c r="D67" s="31" t="s">
        <v>13</v>
      </c>
      <c r="E67" s="77">
        <f>+E68</f>
        <v>1394</v>
      </c>
      <c r="F67" s="77">
        <f>+F68</f>
        <v>0</v>
      </c>
      <c r="G67" s="77">
        <f>+G68</f>
        <v>1394</v>
      </c>
    </row>
    <row r="68" spans="1:7">
      <c r="A68" s="156">
        <v>32</v>
      </c>
      <c r="B68" s="157"/>
      <c r="C68" s="158"/>
      <c r="D68" s="25" t="s">
        <v>26</v>
      </c>
      <c r="E68" s="8">
        <v>1394</v>
      </c>
      <c r="F68" s="8">
        <v>0</v>
      </c>
      <c r="G68" s="8">
        <f>+E68+F68</f>
        <v>1394</v>
      </c>
    </row>
    <row r="69" spans="1:7" s="32" customFormat="1" ht="25.5">
      <c r="A69" s="165">
        <v>4</v>
      </c>
      <c r="B69" s="166"/>
      <c r="C69" s="167"/>
      <c r="D69" s="31" t="s">
        <v>15</v>
      </c>
      <c r="E69" s="77">
        <f>+E70</f>
        <v>25337</v>
      </c>
      <c r="F69" s="77">
        <f>+F70</f>
        <v>-6216</v>
      </c>
      <c r="G69" s="77">
        <f>+G70</f>
        <v>19121</v>
      </c>
    </row>
    <row r="70" spans="1:7" ht="25.5">
      <c r="A70" s="156">
        <v>42</v>
      </c>
      <c r="B70" s="157"/>
      <c r="C70" s="158"/>
      <c r="D70" s="25" t="s">
        <v>34</v>
      </c>
      <c r="E70" s="8">
        <v>25337</v>
      </c>
      <c r="F70" s="8">
        <v>-6216</v>
      </c>
      <c r="G70" s="8">
        <f>+E70+F70</f>
        <v>19121</v>
      </c>
    </row>
    <row r="71" spans="1:7" s="32" customFormat="1" ht="25.5" customHeight="1">
      <c r="A71" s="159" t="s">
        <v>122</v>
      </c>
      <c r="B71" s="160"/>
      <c r="C71" s="161"/>
      <c r="D71" s="73" t="s">
        <v>123</v>
      </c>
      <c r="E71" s="76">
        <f t="shared" ref="E71:G72" si="8">+E72</f>
        <v>0</v>
      </c>
      <c r="F71" s="76">
        <f t="shared" si="8"/>
        <v>0</v>
      </c>
      <c r="G71" s="76">
        <f t="shared" si="8"/>
        <v>0</v>
      </c>
    </row>
    <row r="72" spans="1:7" ht="25.5">
      <c r="A72" s="33">
        <v>4</v>
      </c>
      <c r="B72" s="53"/>
      <c r="C72" s="50"/>
      <c r="D72" s="31" t="s">
        <v>15</v>
      </c>
      <c r="E72" s="9">
        <f t="shared" si="8"/>
        <v>0</v>
      </c>
      <c r="F72" s="9">
        <f t="shared" si="8"/>
        <v>0</v>
      </c>
      <c r="G72" s="9">
        <f t="shared" si="8"/>
        <v>0</v>
      </c>
    </row>
    <row r="73" spans="1:7" ht="25.5">
      <c r="A73" s="33"/>
      <c r="B73" s="46">
        <v>42</v>
      </c>
      <c r="C73" s="50"/>
      <c r="D73" s="25" t="s">
        <v>34</v>
      </c>
      <c r="E73" s="8">
        <v>0</v>
      </c>
      <c r="F73" s="8">
        <v>0</v>
      </c>
      <c r="G73" s="8">
        <f>+E73+F73</f>
        <v>0</v>
      </c>
    </row>
    <row r="74" spans="1:7" s="32" customFormat="1" ht="25.5" customHeight="1">
      <c r="A74" s="159" t="s">
        <v>47</v>
      </c>
      <c r="B74" s="160"/>
      <c r="C74" s="161"/>
      <c r="D74" s="73" t="s">
        <v>73</v>
      </c>
      <c r="E74" s="76">
        <f t="shared" ref="E74:G75" si="9">+E75</f>
        <v>15300</v>
      </c>
      <c r="F74" s="76">
        <f t="shared" si="9"/>
        <v>-2500</v>
      </c>
      <c r="G74" s="76">
        <f t="shared" si="9"/>
        <v>12800</v>
      </c>
    </row>
    <row r="75" spans="1:7" ht="25.5">
      <c r="A75" s="33">
        <v>4</v>
      </c>
      <c r="B75" s="53"/>
      <c r="C75" s="50"/>
      <c r="D75" s="31" t="s">
        <v>15</v>
      </c>
      <c r="E75" s="9">
        <f t="shared" si="9"/>
        <v>15300</v>
      </c>
      <c r="F75" s="9">
        <f t="shared" si="9"/>
        <v>-2500</v>
      </c>
      <c r="G75" s="9">
        <f t="shared" si="9"/>
        <v>12800</v>
      </c>
    </row>
    <row r="76" spans="1:7" ht="25.5">
      <c r="A76" s="33"/>
      <c r="B76" s="46">
        <v>42</v>
      </c>
      <c r="C76" s="50"/>
      <c r="D76" s="25" t="s">
        <v>34</v>
      </c>
      <c r="E76" s="8">
        <v>15300</v>
      </c>
      <c r="F76" s="8">
        <v>-2500</v>
      </c>
      <c r="G76" s="8">
        <f>+E76+F76</f>
        <v>12800</v>
      </c>
    </row>
    <row r="77" spans="1:7" s="32" customFormat="1" ht="38.25">
      <c r="A77" s="159" t="s">
        <v>48</v>
      </c>
      <c r="B77" s="160"/>
      <c r="C77" s="161"/>
      <c r="D77" s="73" t="s">
        <v>74</v>
      </c>
      <c r="E77" s="76">
        <f>+E78+E80</f>
        <v>0</v>
      </c>
      <c r="F77" s="76">
        <f>+F78+F80</f>
        <v>325</v>
      </c>
      <c r="G77" s="76">
        <f>+G78+G80</f>
        <v>325</v>
      </c>
    </row>
    <row r="78" spans="1:7">
      <c r="A78" s="33">
        <v>3</v>
      </c>
      <c r="B78" s="46"/>
      <c r="C78" s="50"/>
      <c r="D78" s="31" t="s">
        <v>13</v>
      </c>
      <c r="E78" s="8">
        <f>+E79</f>
        <v>0</v>
      </c>
      <c r="F78" s="8">
        <f>+F79</f>
        <v>0</v>
      </c>
      <c r="G78" s="8">
        <f>+G79</f>
        <v>0</v>
      </c>
    </row>
    <row r="79" spans="1:7">
      <c r="A79" s="33"/>
      <c r="B79" s="46">
        <v>32</v>
      </c>
      <c r="C79" s="50"/>
      <c r="D79" s="25" t="s">
        <v>26</v>
      </c>
      <c r="E79" s="8">
        <v>0</v>
      </c>
      <c r="F79" s="8">
        <v>0</v>
      </c>
      <c r="G79" s="8">
        <f>+E79+F79</f>
        <v>0</v>
      </c>
    </row>
    <row r="80" spans="1:7" ht="25.5">
      <c r="A80" s="33">
        <v>4</v>
      </c>
      <c r="B80" s="46"/>
      <c r="C80" s="50"/>
      <c r="D80" s="31" t="s">
        <v>15</v>
      </c>
      <c r="E80" s="8">
        <f>+E81</f>
        <v>0</v>
      </c>
      <c r="F80" s="8">
        <f>+F81</f>
        <v>325</v>
      </c>
      <c r="G80" s="8">
        <f>+G81</f>
        <v>325</v>
      </c>
    </row>
    <row r="81" spans="1:7" ht="27" customHeight="1">
      <c r="A81" s="33"/>
      <c r="B81" s="46">
        <v>42</v>
      </c>
      <c r="C81" s="50"/>
      <c r="D81" s="25" t="s">
        <v>34</v>
      </c>
      <c r="E81" s="8">
        <v>0</v>
      </c>
      <c r="F81" s="8">
        <v>325</v>
      </c>
      <c r="G81" s="8">
        <f>+E81+F81</f>
        <v>325</v>
      </c>
    </row>
    <row r="83" spans="1:7">
      <c r="C83" s="71"/>
    </row>
  </sheetData>
  <mergeCells count="52">
    <mergeCell ref="A5:G5"/>
    <mergeCell ref="A6:G6"/>
    <mergeCell ref="A11:C11"/>
    <mergeCell ref="A54:C54"/>
    <mergeCell ref="A13:C13"/>
    <mergeCell ref="A49:C49"/>
    <mergeCell ref="A47:C47"/>
    <mergeCell ref="A46:C46"/>
    <mergeCell ref="A53:C53"/>
    <mergeCell ref="A12:C12"/>
    <mergeCell ref="A50:C50"/>
    <mergeCell ref="A37:C37"/>
    <mergeCell ref="A45:C45"/>
    <mergeCell ref="A39:C39"/>
    <mergeCell ref="A40:C40"/>
    <mergeCell ref="A26:C26"/>
    <mergeCell ref="A58:C58"/>
    <mergeCell ref="A59:C59"/>
    <mergeCell ref="A14:C14"/>
    <mergeCell ref="A18:C18"/>
    <mergeCell ref="A22:C22"/>
    <mergeCell ref="A29:C29"/>
    <mergeCell ref="A33:C33"/>
    <mergeCell ref="A30:C30"/>
    <mergeCell ref="A52:C52"/>
    <mergeCell ref="A41:C41"/>
    <mergeCell ref="A43:C43"/>
    <mergeCell ref="A34:C34"/>
    <mergeCell ref="A36:C36"/>
    <mergeCell ref="A27:C27"/>
    <mergeCell ref="A77:C77"/>
    <mergeCell ref="A66:C66"/>
    <mergeCell ref="A67:C67"/>
    <mergeCell ref="A68:C68"/>
    <mergeCell ref="A69:C69"/>
    <mergeCell ref="A71:C71"/>
    <mergeCell ref="A3:G3"/>
    <mergeCell ref="A1:G1"/>
    <mergeCell ref="B60:C60"/>
    <mergeCell ref="A70:C70"/>
    <mergeCell ref="A74:C74"/>
    <mergeCell ref="A57:C57"/>
    <mergeCell ref="A61:C61"/>
    <mergeCell ref="A62:C62"/>
    <mergeCell ref="A63:C63"/>
    <mergeCell ref="A9:C9"/>
    <mergeCell ref="A17:C17"/>
    <mergeCell ref="A21:C21"/>
    <mergeCell ref="B15:C15"/>
    <mergeCell ref="B16:C16"/>
    <mergeCell ref="B19:C19"/>
    <mergeCell ref="B20:C20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89B1-9498-455C-9C08-181A9D79A054}">
  <dimension ref="A1:A86"/>
  <sheetViews>
    <sheetView workbookViewId="0">
      <selection activeCell="A8" sqref="A8"/>
    </sheetView>
  </sheetViews>
  <sheetFormatPr defaultRowHeight="15"/>
  <cols>
    <col min="1" max="1" width="101.7109375" customWidth="1"/>
  </cols>
  <sheetData>
    <row r="1" spans="1:1" ht="15.75">
      <c r="A1" s="89" t="s">
        <v>126</v>
      </c>
    </row>
    <row r="2" spans="1:1" ht="15.75">
      <c r="A2" s="90"/>
    </row>
    <row r="3" spans="1:1" ht="15.75">
      <c r="A3" s="90" t="s">
        <v>127</v>
      </c>
    </row>
    <row r="4" spans="1:1" ht="15.75">
      <c r="A4" s="90" t="s">
        <v>128</v>
      </c>
    </row>
    <row r="5" spans="1:1">
      <c r="A5" s="91"/>
    </row>
    <row r="6" spans="1:1">
      <c r="A6" s="92" t="s">
        <v>129</v>
      </c>
    </row>
    <row r="7" spans="1:1">
      <c r="A7" s="91"/>
    </row>
    <row r="8" spans="1:1" ht="30">
      <c r="A8" s="93" t="s">
        <v>274</v>
      </c>
    </row>
    <row r="9" spans="1:1" ht="60">
      <c r="A9" s="93" t="s">
        <v>130</v>
      </c>
    </row>
    <row r="10" spans="1:1">
      <c r="A10" s="93"/>
    </row>
    <row r="11" spans="1:1">
      <c r="A11" s="94" t="s">
        <v>131</v>
      </c>
    </row>
    <row r="12" spans="1:1">
      <c r="A12" s="94"/>
    </row>
    <row r="13" spans="1:1" ht="75">
      <c r="A13" s="93" t="s">
        <v>132</v>
      </c>
    </row>
    <row r="14" spans="1:1">
      <c r="A14" s="93"/>
    </row>
    <row r="15" spans="1:1" ht="30">
      <c r="A15" s="94" t="s">
        <v>133</v>
      </c>
    </row>
    <row r="16" spans="1:1" ht="30">
      <c r="A16" s="93" t="s">
        <v>134</v>
      </c>
    </row>
    <row r="17" spans="1:1" ht="30">
      <c r="A17" s="93" t="s">
        <v>135</v>
      </c>
    </row>
    <row r="18" spans="1:1">
      <c r="A18" s="93" t="s">
        <v>136</v>
      </c>
    </row>
    <row r="19" spans="1:1" ht="30">
      <c r="A19" s="93" t="s">
        <v>137</v>
      </c>
    </row>
    <row r="20" spans="1:1" ht="30">
      <c r="A20" s="93" t="s">
        <v>138</v>
      </c>
    </row>
    <row r="21" spans="1:1">
      <c r="A21" s="93"/>
    </row>
    <row r="22" spans="1:1" ht="45">
      <c r="A22" s="94" t="s">
        <v>139</v>
      </c>
    </row>
    <row r="23" spans="1:1">
      <c r="A23" s="93"/>
    </row>
    <row r="24" spans="1:1" ht="30">
      <c r="A24" s="94" t="s">
        <v>140</v>
      </c>
    </row>
    <row r="25" spans="1:1" ht="30">
      <c r="A25" s="93" t="s">
        <v>141</v>
      </c>
    </row>
    <row r="26" spans="1:1" ht="30">
      <c r="A26" s="93" t="s">
        <v>142</v>
      </c>
    </row>
    <row r="27" spans="1:1" ht="30">
      <c r="A27" s="93" t="s">
        <v>143</v>
      </c>
    </row>
    <row r="28" spans="1:1" ht="30">
      <c r="A28" s="93" t="s">
        <v>144</v>
      </c>
    </row>
    <row r="29" spans="1:1" ht="30">
      <c r="A29" s="93" t="s">
        <v>145</v>
      </c>
    </row>
    <row r="30" spans="1:1">
      <c r="A30" s="93"/>
    </row>
    <row r="31" spans="1:1" ht="30">
      <c r="A31" s="94" t="s">
        <v>146</v>
      </c>
    </row>
    <row r="32" spans="1:1">
      <c r="A32" s="93" t="s">
        <v>147</v>
      </c>
    </row>
    <row r="33" spans="1:1" ht="30">
      <c r="A33" s="93" t="s">
        <v>148</v>
      </c>
    </row>
    <row r="34" spans="1:1" ht="45">
      <c r="A34" s="93" t="s">
        <v>149</v>
      </c>
    </row>
    <row r="35" spans="1:1">
      <c r="A35" s="93"/>
    </row>
    <row r="36" spans="1:1" ht="30">
      <c r="A36" s="94" t="s">
        <v>150</v>
      </c>
    </row>
    <row r="37" spans="1:1" ht="30">
      <c r="A37" s="93" t="s">
        <v>151</v>
      </c>
    </row>
    <row r="38" spans="1:1">
      <c r="A38" s="93" t="s">
        <v>152</v>
      </c>
    </row>
    <row r="39" spans="1:1">
      <c r="A39" s="93" t="s">
        <v>153</v>
      </c>
    </row>
    <row r="40" spans="1:1" ht="30">
      <c r="A40" s="93" t="s">
        <v>154</v>
      </c>
    </row>
    <row r="41" spans="1:1">
      <c r="A41" s="93"/>
    </row>
    <row r="42" spans="1:1">
      <c r="A42" s="93"/>
    </row>
    <row r="43" spans="1:1">
      <c r="A43" s="94" t="s">
        <v>155</v>
      </c>
    </row>
    <row r="44" spans="1:1">
      <c r="A44" s="93"/>
    </row>
    <row r="45" spans="1:1">
      <c r="A45" s="93" t="s">
        <v>156</v>
      </c>
    </row>
    <row r="46" spans="1:1">
      <c r="A46" s="93" t="s">
        <v>157</v>
      </c>
    </row>
    <row r="47" spans="1:1">
      <c r="A47" s="93"/>
    </row>
    <row r="48" spans="1:1">
      <c r="A48" s="93"/>
    </row>
    <row r="49" spans="1:1">
      <c r="A49" s="94" t="s">
        <v>158</v>
      </c>
    </row>
    <row r="50" spans="1:1">
      <c r="A50" s="93"/>
    </row>
    <row r="51" spans="1:1">
      <c r="A51" s="93" t="s">
        <v>159</v>
      </c>
    </row>
    <row r="52" spans="1:1">
      <c r="A52" s="93" t="s">
        <v>160</v>
      </c>
    </row>
    <row r="53" spans="1:1">
      <c r="A53" s="93"/>
    </row>
    <row r="54" spans="1:1">
      <c r="A54" s="94" t="s">
        <v>161</v>
      </c>
    </row>
    <row r="55" spans="1:1" ht="45">
      <c r="A55" s="93" t="s">
        <v>162</v>
      </c>
    </row>
    <row r="56" spans="1:1" ht="30">
      <c r="A56" s="93" t="s">
        <v>163</v>
      </c>
    </row>
    <row r="57" spans="1:1" ht="30">
      <c r="A57" s="93" t="s">
        <v>164</v>
      </c>
    </row>
    <row r="58" spans="1:1">
      <c r="A58" s="93"/>
    </row>
    <row r="59" spans="1:1">
      <c r="A59" s="94" t="s">
        <v>165</v>
      </c>
    </row>
    <row r="60" spans="1:1" ht="30">
      <c r="A60" s="93" t="s">
        <v>166</v>
      </c>
    </row>
    <row r="61" spans="1:1">
      <c r="A61" s="93" t="s">
        <v>167</v>
      </c>
    </row>
    <row r="62" spans="1:1" ht="30">
      <c r="A62" s="93" t="s">
        <v>168</v>
      </c>
    </row>
    <row r="63" spans="1:1">
      <c r="A63" s="93" t="s">
        <v>169</v>
      </c>
    </row>
    <row r="64" spans="1:1">
      <c r="A64" s="93" t="s">
        <v>170</v>
      </c>
    </row>
    <row r="65" spans="1:1">
      <c r="A65" s="93"/>
    </row>
    <row r="66" spans="1:1">
      <c r="A66" s="93"/>
    </row>
    <row r="67" spans="1:1">
      <c r="A67" s="94" t="s">
        <v>171</v>
      </c>
    </row>
    <row r="68" spans="1:1">
      <c r="A68" s="93" t="s">
        <v>172</v>
      </c>
    </row>
    <row r="69" spans="1:1">
      <c r="A69" s="93"/>
    </row>
    <row r="70" spans="1:1">
      <c r="A70" s="93"/>
    </row>
    <row r="71" spans="1:1">
      <c r="A71" s="94" t="s">
        <v>173</v>
      </c>
    </row>
    <row r="72" spans="1:1">
      <c r="A72" s="93"/>
    </row>
    <row r="73" spans="1:1" ht="30">
      <c r="A73" s="93" t="s">
        <v>174</v>
      </c>
    </row>
    <row r="74" spans="1:1">
      <c r="A74" s="93"/>
    </row>
    <row r="75" spans="1:1">
      <c r="A75" s="94" t="s">
        <v>175</v>
      </c>
    </row>
    <row r="76" spans="1:1">
      <c r="A76" s="93" t="s">
        <v>176</v>
      </c>
    </row>
    <row r="77" spans="1:1">
      <c r="A77" s="93"/>
    </row>
    <row r="78" spans="1:1">
      <c r="A78" s="94" t="s">
        <v>177</v>
      </c>
    </row>
    <row r="79" spans="1:1" ht="30">
      <c r="A79" s="93" t="s">
        <v>178</v>
      </c>
    </row>
    <row r="80" spans="1:1">
      <c r="A80" s="93"/>
    </row>
    <row r="81" spans="1:1">
      <c r="A81" s="93"/>
    </row>
    <row r="82" spans="1:1">
      <c r="A82" s="93"/>
    </row>
    <row r="83" spans="1:1">
      <c r="A83" s="94" t="s">
        <v>179</v>
      </c>
    </row>
    <row r="84" spans="1:1">
      <c r="A84" s="93"/>
    </row>
    <row r="85" spans="1:1" ht="30">
      <c r="A85" s="93" t="s">
        <v>180</v>
      </c>
    </row>
    <row r="86" spans="1:1" ht="45">
      <c r="A86" s="93" t="s">
        <v>181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E30-70BE-45A2-9E75-CE33C7D48BAB}">
  <sheetPr>
    <pageSetUpPr fitToPage="1"/>
  </sheetPr>
  <dimension ref="A1:G90"/>
  <sheetViews>
    <sheetView workbookViewId="0">
      <selection activeCell="A94" sqref="A94"/>
    </sheetView>
  </sheetViews>
  <sheetFormatPr defaultRowHeight="15"/>
  <cols>
    <col min="1" max="1" width="56.5703125" customWidth="1"/>
    <col min="2" max="2" width="17.7109375" customWidth="1"/>
  </cols>
  <sheetData>
    <row r="1" spans="1:7" ht="18">
      <c r="A1" s="254" t="s">
        <v>273</v>
      </c>
      <c r="B1" s="254"/>
      <c r="C1" s="254"/>
      <c r="D1" s="254"/>
      <c r="E1" s="254"/>
      <c r="F1" s="254"/>
      <c r="G1" s="254"/>
    </row>
    <row r="2" spans="1:7" ht="12" customHeight="1">
      <c r="A2" s="95"/>
    </row>
    <row r="3" spans="1:7" ht="15.75">
      <c r="A3" s="255" t="s">
        <v>183</v>
      </c>
      <c r="B3" s="255"/>
      <c r="C3" s="255"/>
      <c r="D3" s="255"/>
      <c r="E3" s="255"/>
      <c r="F3" s="255"/>
      <c r="G3" s="255"/>
    </row>
    <row r="4" spans="1:7" ht="12.75" customHeight="1">
      <c r="A4" s="95"/>
    </row>
    <row r="5" spans="1:7" ht="15.75">
      <c r="A5" s="255" t="s">
        <v>184</v>
      </c>
      <c r="B5" s="255"/>
      <c r="C5" s="255"/>
      <c r="D5" s="255"/>
      <c r="E5" s="255"/>
      <c r="F5" s="255"/>
      <c r="G5" s="255"/>
    </row>
    <row r="6" spans="1:7" ht="16.5" thickBot="1">
      <c r="A6" s="96"/>
    </row>
    <row r="7" spans="1:7" ht="16.5" thickBot="1">
      <c r="A7" s="256" t="s">
        <v>185</v>
      </c>
      <c r="B7" s="257"/>
      <c r="C7" s="257"/>
      <c r="D7" s="257"/>
      <c r="E7" s="257"/>
      <c r="F7" s="257"/>
      <c r="G7" s="258"/>
    </row>
    <row r="8" spans="1:7">
      <c r="A8" s="259" t="s">
        <v>186</v>
      </c>
      <c r="B8" s="260"/>
      <c r="C8" s="260"/>
      <c r="D8" s="260"/>
      <c r="E8" s="260"/>
      <c r="F8" s="260"/>
      <c r="G8" s="261"/>
    </row>
    <row r="9" spans="1:7">
      <c r="A9" s="245" t="s">
        <v>187</v>
      </c>
      <c r="B9" s="246"/>
      <c r="C9" s="246"/>
      <c r="D9" s="246"/>
      <c r="E9" s="246"/>
      <c r="F9" s="246"/>
      <c r="G9" s="247"/>
    </row>
    <row r="10" spans="1:7">
      <c r="A10" s="245" t="s">
        <v>188</v>
      </c>
      <c r="B10" s="246"/>
      <c r="C10" s="246"/>
      <c r="D10" s="246"/>
      <c r="E10" s="246"/>
      <c r="F10" s="246"/>
      <c r="G10" s="247"/>
    </row>
    <row r="11" spans="1:7">
      <c r="A11" s="245" t="s">
        <v>189</v>
      </c>
      <c r="B11" s="246"/>
      <c r="C11" s="246"/>
      <c r="D11" s="246"/>
      <c r="E11" s="246"/>
      <c r="F11" s="246"/>
      <c r="G11" s="247"/>
    </row>
    <row r="12" spans="1:7" ht="15.75" thickBot="1">
      <c r="A12" s="248" t="s">
        <v>190</v>
      </c>
      <c r="B12" s="249"/>
      <c r="C12" s="249"/>
      <c r="D12" s="249"/>
      <c r="E12" s="249"/>
      <c r="F12" s="249"/>
      <c r="G12" s="250"/>
    </row>
    <row r="13" spans="1:7">
      <c r="A13" s="251" t="s">
        <v>191</v>
      </c>
      <c r="B13" s="252"/>
      <c r="C13" s="252"/>
      <c r="D13" s="252"/>
      <c r="E13" s="252"/>
      <c r="F13" s="252"/>
      <c r="G13" s="253"/>
    </row>
    <row r="14" spans="1:7">
      <c r="A14" s="231" t="s">
        <v>192</v>
      </c>
      <c r="B14" s="204"/>
      <c r="C14" s="204"/>
      <c r="D14" s="204"/>
      <c r="E14" s="204"/>
      <c r="F14" s="204"/>
      <c r="G14" s="205"/>
    </row>
    <row r="15" spans="1:7">
      <c r="A15" s="241"/>
      <c r="B15" s="242"/>
      <c r="C15" s="242"/>
      <c r="D15" s="242"/>
      <c r="E15" s="242"/>
      <c r="F15" s="242"/>
      <c r="G15" s="243"/>
    </row>
    <row r="16" spans="1:7">
      <c r="A16" s="241" t="s">
        <v>193</v>
      </c>
      <c r="B16" s="242"/>
      <c r="C16" s="242"/>
      <c r="D16" s="242"/>
      <c r="E16" s="242"/>
      <c r="F16" s="242"/>
      <c r="G16" s="243"/>
    </row>
    <row r="17" spans="1:7" ht="15.75" thickBot="1">
      <c r="A17" s="244" t="s">
        <v>194</v>
      </c>
      <c r="B17" s="238"/>
      <c r="C17" s="238"/>
      <c r="D17" s="238"/>
      <c r="E17" s="238"/>
      <c r="F17" s="238"/>
      <c r="G17" s="239"/>
    </row>
    <row r="18" spans="1:7" ht="15.75" thickBot="1">
      <c r="A18" s="214" t="s">
        <v>195</v>
      </c>
      <c r="B18" s="215"/>
      <c r="C18" s="215"/>
      <c r="D18" s="215"/>
      <c r="E18" s="215"/>
      <c r="F18" s="215"/>
      <c r="G18" s="216"/>
    </row>
    <row r="19" spans="1:7" ht="15.75" thickBot="1">
      <c r="A19" s="217" t="s">
        <v>196</v>
      </c>
      <c r="B19" s="218"/>
      <c r="C19" s="218"/>
      <c r="D19" s="219"/>
      <c r="E19" s="223" t="s">
        <v>197</v>
      </c>
      <c r="F19" s="224"/>
      <c r="G19" s="225"/>
    </row>
    <row r="20" spans="1:7" ht="26.25" thickBot="1">
      <c r="A20" s="220"/>
      <c r="B20" s="221"/>
      <c r="C20" s="221"/>
      <c r="D20" s="222"/>
      <c r="E20" s="97" t="s">
        <v>198</v>
      </c>
      <c r="F20" s="98" t="s">
        <v>199</v>
      </c>
      <c r="G20" s="97" t="s">
        <v>200</v>
      </c>
    </row>
    <row r="21" spans="1:7" ht="15" customHeight="1">
      <c r="A21" s="226" t="s">
        <v>201</v>
      </c>
      <c r="B21" s="227"/>
      <c r="C21" s="227"/>
      <c r="D21" s="228"/>
      <c r="E21" s="229">
        <v>2745822</v>
      </c>
      <c r="F21" s="229">
        <v>-32176</v>
      </c>
      <c r="G21" s="229">
        <v>2713646</v>
      </c>
    </row>
    <row r="22" spans="1:7" ht="60" customHeight="1">
      <c r="A22" s="240" t="s">
        <v>202</v>
      </c>
      <c r="B22" s="235"/>
      <c r="C22" s="235"/>
      <c r="D22" s="236"/>
      <c r="E22" s="230"/>
      <c r="F22" s="230"/>
      <c r="G22" s="230"/>
    </row>
    <row r="23" spans="1:7" ht="45" customHeight="1">
      <c r="A23" s="240" t="s">
        <v>276</v>
      </c>
      <c r="B23" s="235"/>
      <c r="C23" s="235"/>
      <c r="D23" s="236"/>
      <c r="E23" s="230"/>
      <c r="F23" s="230"/>
      <c r="G23" s="230"/>
    </row>
    <row r="24" spans="1:7" ht="60" customHeight="1">
      <c r="A24" s="240" t="s">
        <v>203</v>
      </c>
      <c r="B24" s="235"/>
      <c r="C24" s="235"/>
      <c r="D24" s="236"/>
      <c r="E24" s="230"/>
      <c r="F24" s="230"/>
      <c r="G24" s="230"/>
    </row>
    <row r="25" spans="1:7" ht="192" customHeight="1" thickBot="1">
      <c r="A25" s="240" t="s">
        <v>204</v>
      </c>
      <c r="B25" s="235"/>
      <c r="C25" s="235"/>
      <c r="D25" s="236"/>
      <c r="E25" s="230"/>
      <c r="F25" s="230"/>
      <c r="G25" s="230"/>
    </row>
    <row r="26" spans="1:7" ht="15.75" thickBot="1">
      <c r="A26" s="214" t="s">
        <v>205</v>
      </c>
      <c r="B26" s="215"/>
      <c r="C26" s="215"/>
      <c r="D26" s="215"/>
      <c r="E26" s="215"/>
      <c r="F26" s="215"/>
      <c r="G26" s="216"/>
    </row>
    <row r="27" spans="1:7" ht="15.75" thickBot="1">
      <c r="A27" s="217" t="s">
        <v>196</v>
      </c>
      <c r="B27" s="218"/>
      <c r="C27" s="218"/>
      <c r="D27" s="219"/>
      <c r="E27" s="223" t="s">
        <v>197</v>
      </c>
      <c r="F27" s="224"/>
      <c r="G27" s="225"/>
    </row>
    <row r="28" spans="1:7" ht="26.25" thickBot="1">
      <c r="A28" s="220"/>
      <c r="B28" s="221"/>
      <c r="C28" s="221"/>
      <c r="D28" s="222"/>
      <c r="E28" s="97" t="s">
        <v>198</v>
      </c>
      <c r="F28" s="98" t="s">
        <v>199</v>
      </c>
      <c r="G28" s="97" t="s">
        <v>200</v>
      </c>
    </row>
    <row r="29" spans="1:7" ht="30" customHeight="1">
      <c r="A29" s="226" t="s">
        <v>206</v>
      </c>
      <c r="B29" s="227"/>
      <c r="C29" s="227"/>
      <c r="D29" s="228"/>
      <c r="E29" s="229">
        <v>28581</v>
      </c>
      <c r="F29" s="229">
        <v>1000</v>
      </c>
      <c r="G29" s="229">
        <v>29581</v>
      </c>
    </row>
    <row r="30" spans="1:7" ht="30" customHeight="1">
      <c r="A30" s="231" t="s">
        <v>207</v>
      </c>
      <c r="B30" s="204"/>
      <c r="C30" s="204"/>
      <c r="D30" s="205"/>
      <c r="E30" s="230"/>
      <c r="F30" s="230"/>
      <c r="G30" s="230"/>
    </row>
    <row r="31" spans="1:7" ht="45" customHeight="1">
      <c r="A31" s="231" t="s">
        <v>208</v>
      </c>
      <c r="B31" s="204"/>
      <c r="C31" s="204"/>
      <c r="D31" s="205"/>
      <c r="E31" s="230"/>
      <c r="F31" s="230"/>
      <c r="G31" s="230"/>
    </row>
    <row r="32" spans="1:7" ht="30" customHeight="1">
      <c r="A32" s="231" t="s">
        <v>209</v>
      </c>
      <c r="B32" s="204"/>
      <c r="C32" s="204"/>
      <c r="D32" s="205"/>
      <c r="E32" s="230"/>
      <c r="F32" s="230"/>
      <c r="G32" s="230"/>
    </row>
    <row r="33" spans="1:7">
      <c r="A33" s="234" t="s">
        <v>210</v>
      </c>
      <c r="B33" s="235"/>
      <c r="C33" s="235"/>
      <c r="D33" s="236"/>
      <c r="E33" s="230"/>
      <c r="F33" s="230"/>
      <c r="G33" s="230"/>
    </row>
    <row r="34" spans="1:7">
      <c r="A34" s="234" t="s">
        <v>211</v>
      </c>
      <c r="B34" s="235"/>
      <c r="C34" s="235"/>
      <c r="D34" s="236"/>
      <c r="E34" s="230"/>
      <c r="F34" s="230"/>
      <c r="G34" s="230"/>
    </row>
    <row r="35" spans="1:7" ht="15" customHeight="1">
      <c r="A35" s="231" t="s">
        <v>212</v>
      </c>
      <c r="B35" s="204"/>
      <c r="C35" s="204"/>
      <c r="D35" s="205"/>
      <c r="E35" s="230"/>
      <c r="F35" s="230"/>
      <c r="G35" s="230"/>
    </row>
    <row r="36" spans="1:7" ht="45" customHeight="1" thickBot="1">
      <c r="A36" s="237" t="s">
        <v>277</v>
      </c>
      <c r="B36" s="238"/>
      <c r="C36" s="238"/>
      <c r="D36" s="239"/>
      <c r="E36" s="233"/>
      <c r="F36" s="233"/>
      <c r="G36" s="233"/>
    </row>
    <row r="37" spans="1:7" ht="15.75" thickBot="1">
      <c r="A37" s="214" t="s">
        <v>213</v>
      </c>
      <c r="B37" s="215"/>
      <c r="C37" s="215"/>
      <c r="D37" s="215"/>
      <c r="E37" s="215"/>
      <c r="F37" s="215"/>
      <c r="G37" s="216"/>
    </row>
    <row r="38" spans="1:7" ht="15.75" thickBot="1">
      <c r="A38" s="217" t="s">
        <v>196</v>
      </c>
      <c r="B38" s="218"/>
      <c r="C38" s="218"/>
      <c r="D38" s="219"/>
      <c r="E38" s="223" t="s">
        <v>197</v>
      </c>
      <c r="F38" s="224"/>
      <c r="G38" s="225"/>
    </row>
    <row r="39" spans="1:7" ht="26.25" thickBot="1">
      <c r="A39" s="220"/>
      <c r="B39" s="221"/>
      <c r="C39" s="221"/>
      <c r="D39" s="222"/>
      <c r="E39" s="97" t="s">
        <v>198</v>
      </c>
      <c r="F39" s="98" t="s">
        <v>199</v>
      </c>
      <c r="G39" s="97" t="s">
        <v>200</v>
      </c>
    </row>
    <row r="40" spans="1:7" ht="75" customHeight="1">
      <c r="A40" s="232" t="s">
        <v>214</v>
      </c>
      <c r="B40" s="227"/>
      <c r="C40" s="227"/>
      <c r="D40" s="228"/>
      <c r="E40" s="229">
        <v>7963</v>
      </c>
      <c r="F40" s="229">
        <v>-995</v>
      </c>
      <c r="G40" s="229">
        <v>6968</v>
      </c>
    </row>
    <row r="41" spans="1:7" ht="30" customHeight="1">
      <c r="A41" s="231" t="s">
        <v>215</v>
      </c>
      <c r="B41" s="204"/>
      <c r="C41" s="204"/>
      <c r="D41" s="205"/>
      <c r="E41" s="230"/>
      <c r="F41" s="230"/>
      <c r="G41" s="230"/>
    </row>
    <row r="42" spans="1:7" ht="15" customHeight="1">
      <c r="A42" s="231" t="s">
        <v>216</v>
      </c>
      <c r="B42" s="204"/>
      <c r="C42" s="204"/>
      <c r="D42" s="205"/>
      <c r="E42" s="230"/>
      <c r="F42" s="230"/>
      <c r="G42" s="230"/>
    </row>
    <row r="43" spans="1:7" ht="30" customHeight="1" thickBot="1">
      <c r="A43" s="231" t="s">
        <v>217</v>
      </c>
      <c r="B43" s="204"/>
      <c r="C43" s="204"/>
      <c r="D43" s="205"/>
      <c r="E43" s="230"/>
      <c r="F43" s="230"/>
      <c r="G43" s="230"/>
    </row>
    <row r="44" spans="1:7" ht="15.75" thickBot="1">
      <c r="A44" s="214" t="s">
        <v>218</v>
      </c>
      <c r="B44" s="215"/>
      <c r="C44" s="215"/>
      <c r="D44" s="215"/>
      <c r="E44" s="215"/>
      <c r="F44" s="215"/>
      <c r="G44" s="216"/>
    </row>
    <row r="45" spans="1:7" ht="15.75" thickBot="1">
      <c r="A45" s="217" t="s">
        <v>196</v>
      </c>
      <c r="B45" s="218"/>
      <c r="C45" s="218"/>
      <c r="D45" s="219"/>
      <c r="E45" s="223" t="s">
        <v>197</v>
      </c>
      <c r="F45" s="224"/>
      <c r="G45" s="225"/>
    </row>
    <row r="46" spans="1:7" ht="26.25" thickBot="1">
      <c r="A46" s="220"/>
      <c r="B46" s="221"/>
      <c r="C46" s="221"/>
      <c r="D46" s="222"/>
      <c r="E46" s="97" t="s">
        <v>198</v>
      </c>
      <c r="F46" s="98" t="s">
        <v>199</v>
      </c>
      <c r="G46" s="97" t="s">
        <v>200</v>
      </c>
    </row>
    <row r="47" spans="1:7" ht="30" customHeight="1">
      <c r="A47" s="226" t="s">
        <v>219</v>
      </c>
      <c r="B47" s="227"/>
      <c r="C47" s="227"/>
      <c r="D47" s="228"/>
      <c r="E47" s="229">
        <v>49342</v>
      </c>
      <c r="F47" s="229">
        <v>-13971</v>
      </c>
      <c r="G47" s="229">
        <v>35371</v>
      </c>
    </row>
    <row r="48" spans="1:7" ht="30" customHeight="1">
      <c r="A48" s="231" t="s">
        <v>220</v>
      </c>
      <c r="B48" s="204"/>
      <c r="C48" s="204"/>
      <c r="D48" s="205"/>
      <c r="E48" s="230"/>
      <c r="F48" s="230"/>
      <c r="G48" s="230"/>
    </row>
    <row r="49" spans="1:7" ht="30" customHeight="1">
      <c r="A49" s="231" t="s">
        <v>221</v>
      </c>
      <c r="B49" s="204"/>
      <c r="C49" s="204"/>
      <c r="D49" s="205"/>
      <c r="E49" s="230"/>
      <c r="F49" s="230"/>
      <c r="G49" s="230"/>
    </row>
    <row r="50" spans="1:7" ht="105" customHeight="1" thickBot="1">
      <c r="A50" s="203" t="s">
        <v>222</v>
      </c>
      <c r="B50" s="204"/>
      <c r="C50" s="204"/>
      <c r="D50" s="205"/>
      <c r="E50" s="230"/>
      <c r="F50" s="230"/>
      <c r="G50" s="230"/>
    </row>
    <row r="51" spans="1:7">
      <c r="A51" s="206"/>
      <c r="B51" s="208"/>
      <c r="C51" s="211"/>
      <c r="D51" s="211"/>
      <c r="E51" s="195"/>
      <c r="F51" s="195"/>
      <c r="G51" s="195"/>
    </row>
    <row r="52" spans="1:7">
      <c r="A52" s="207"/>
      <c r="B52" s="209"/>
      <c r="C52" s="212"/>
      <c r="D52" s="212"/>
      <c r="E52" s="196"/>
      <c r="F52" s="196"/>
      <c r="G52" s="196"/>
    </row>
    <row r="53" spans="1:7">
      <c r="A53" s="207"/>
      <c r="B53" s="209"/>
      <c r="C53" s="212"/>
      <c r="D53" s="212"/>
      <c r="E53" s="196"/>
      <c r="F53" s="196"/>
      <c r="G53" s="196"/>
    </row>
    <row r="54" spans="1:7" ht="15.75" thickBot="1">
      <c r="A54" s="207"/>
      <c r="B54" s="210"/>
      <c r="C54" s="213"/>
      <c r="D54" s="213"/>
      <c r="E54" s="197"/>
      <c r="F54" s="197"/>
      <c r="G54" s="197"/>
    </row>
    <row r="55" spans="1:7" ht="39" thickBot="1">
      <c r="A55" s="99" t="s">
        <v>223</v>
      </c>
      <c r="B55" s="100" t="s">
        <v>224</v>
      </c>
      <c r="C55" s="101" t="s">
        <v>225</v>
      </c>
      <c r="D55" s="101" t="s">
        <v>226</v>
      </c>
      <c r="E55" s="101" t="s">
        <v>227</v>
      </c>
      <c r="F55" s="101" t="s">
        <v>228</v>
      </c>
      <c r="G55" s="101" t="s">
        <v>229</v>
      </c>
    </row>
    <row r="56" spans="1:7" ht="102.75" thickBot="1">
      <c r="A56" s="102" t="s">
        <v>230</v>
      </c>
      <c r="B56" s="103" t="s">
        <v>231</v>
      </c>
      <c r="C56" s="104" t="s">
        <v>232</v>
      </c>
      <c r="D56" s="104">
        <v>657</v>
      </c>
      <c r="E56" s="105">
        <v>657</v>
      </c>
      <c r="F56" s="105">
        <v>722</v>
      </c>
      <c r="G56" s="105">
        <v>722</v>
      </c>
    </row>
    <row r="57" spans="1:7" ht="51.75" thickBot="1">
      <c r="A57" s="102" t="s">
        <v>233</v>
      </c>
      <c r="B57" s="106" t="s">
        <v>234</v>
      </c>
      <c r="C57" s="104" t="s">
        <v>232</v>
      </c>
      <c r="D57" s="104">
        <v>131</v>
      </c>
      <c r="E57" s="105">
        <v>121</v>
      </c>
      <c r="F57" s="105">
        <v>170</v>
      </c>
      <c r="G57" s="105">
        <v>170</v>
      </c>
    </row>
    <row r="58" spans="1:7" ht="212.25" customHeight="1">
      <c r="A58" s="198" t="s">
        <v>279</v>
      </c>
      <c r="B58" s="107" t="s">
        <v>235</v>
      </c>
      <c r="C58" s="200" t="s">
        <v>280</v>
      </c>
      <c r="D58" s="200" t="s">
        <v>281</v>
      </c>
      <c r="E58" s="200" t="s">
        <v>282</v>
      </c>
      <c r="F58" s="200" t="s">
        <v>283</v>
      </c>
      <c r="G58" s="200" t="s">
        <v>283</v>
      </c>
    </row>
    <row r="59" spans="1:7" ht="217.5" thickBot="1">
      <c r="A59" s="199"/>
      <c r="B59" s="107" t="s">
        <v>236</v>
      </c>
      <c r="C59" s="201"/>
      <c r="D59" s="201"/>
      <c r="E59" s="202"/>
      <c r="F59" s="202"/>
      <c r="G59" s="202"/>
    </row>
    <row r="60" spans="1:7" ht="17.25" customHeight="1">
      <c r="A60" s="182" t="s">
        <v>237</v>
      </c>
      <c r="B60" s="184" t="s">
        <v>238</v>
      </c>
      <c r="C60" s="186" t="s">
        <v>232</v>
      </c>
      <c r="D60" s="186">
        <v>16</v>
      </c>
      <c r="E60" s="178">
        <v>13</v>
      </c>
      <c r="F60" s="178">
        <v>15</v>
      </c>
      <c r="G60" s="178">
        <v>18</v>
      </c>
    </row>
    <row r="61" spans="1:7" ht="129" customHeight="1" thickBot="1">
      <c r="A61" s="183"/>
      <c r="B61" s="185"/>
      <c r="C61" s="187"/>
      <c r="D61" s="187"/>
      <c r="E61" s="179"/>
      <c r="F61" s="179"/>
      <c r="G61" s="179"/>
    </row>
    <row r="62" spans="1:7">
      <c r="A62" s="184" t="s">
        <v>239</v>
      </c>
      <c r="B62" s="184" t="s">
        <v>240</v>
      </c>
      <c r="C62" s="186" t="s">
        <v>241</v>
      </c>
      <c r="D62" s="191" t="s">
        <v>242</v>
      </c>
      <c r="E62" s="193" t="s">
        <v>242</v>
      </c>
      <c r="F62" s="193" t="s">
        <v>243</v>
      </c>
      <c r="G62" s="193" t="s">
        <v>244</v>
      </c>
    </row>
    <row r="63" spans="1:7" ht="139.5" customHeight="1" thickBot="1">
      <c r="A63" s="183"/>
      <c r="B63" s="185"/>
      <c r="C63" s="187"/>
      <c r="D63" s="192"/>
      <c r="E63" s="194"/>
      <c r="F63" s="194"/>
      <c r="G63" s="194"/>
    </row>
    <row r="64" spans="1:7" ht="100.5" customHeight="1">
      <c r="A64" s="182" t="s">
        <v>245</v>
      </c>
      <c r="B64" s="184" t="s">
        <v>246</v>
      </c>
      <c r="C64" s="186" t="s">
        <v>232</v>
      </c>
      <c r="D64" s="186">
        <v>20</v>
      </c>
      <c r="E64" s="178">
        <v>21</v>
      </c>
      <c r="F64" s="178">
        <v>21</v>
      </c>
      <c r="G64" s="178">
        <v>21</v>
      </c>
    </row>
    <row r="65" spans="1:7" ht="8.25" customHeight="1" thickBot="1">
      <c r="A65" s="183"/>
      <c r="B65" s="185"/>
      <c r="C65" s="187"/>
      <c r="D65" s="187"/>
      <c r="E65" s="179"/>
      <c r="F65" s="179"/>
      <c r="G65" s="179"/>
    </row>
    <row r="66" spans="1:7">
      <c r="A66" s="184" t="s">
        <v>247</v>
      </c>
      <c r="B66" s="184" t="s">
        <v>248</v>
      </c>
      <c r="C66" s="186" t="s">
        <v>232</v>
      </c>
      <c r="D66" s="186">
        <v>0</v>
      </c>
      <c r="E66" s="178">
        <v>0</v>
      </c>
      <c r="F66" s="178">
        <v>20</v>
      </c>
      <c r="G66" s="178">
        <v>20</v>
      </c>
    </row>
    <row r="67" spans="1:7" ht="134.25" customHeight="1" thickBot="1">
      <c r="A67" s="183"/>
      <c r="B67" s="185"/>
      <c r="C67" s="187"/>
      <c r="D67" s="187"/>
      <c r="E67" s="179"/>
      <c r="F67" s="179"/>
      <c r="G67" s="179"/>
    </row>
    <row r="68" spans="1:7" ht="159" customHeight="1">
      <c r="A68" s="184" t="s">
        <v>249</v>
      </c>
      <c r="B68" s="107" t="s">
        <v>250</v>
      </c>
      <c r="C68" s="186" t="s">
        <v>251</v>
      </c>
      <c r="D68" s="186">
        <v>4</v>
      </c>
      <c r="E68" s="178">
        <v>3</v>
      </c>
      <c r="F68" s="178">
        <v>5</v>
      </c>
      <c r="G68" s="178">
        <v>6</v>
      </c>
    </row>
    <row r="69" spans="1:7" ht="69.75" customHeight="1">
      <c r="A69" s="188"/>
      <c r="B69" s="107" t="s">
        <v>252</v>
      </c>
      <c r="C69" s="189"/>
      <c r="D69" s="189"/>
      <c r="E69" s="190"/>
      <c r="F69" s="190"/>
      <c r="G69" s="190"/>
    </row>
    <row r="70" spans="1:7" ht="78.75" customHeight="1" thickBot="1">
      <c r="A70" s="188"/>
      <c r="B70" s="107" t="s">
        <v>253</v>
      </c>
      <c r="C70" s="187"/>
      <c r="D70" s="189"/>
      <c r="E70" s="190"/>
      <c r="F70" s="190"/>
      <c r="G70" s="190"/>
    </row>
    <row r="71" spans="1:7">
      <c r="A71" s="182" t="s">
        <v>254</v>
      </c>
      <c r="B71" s="184" t="s">
        <v>255</v>
      </c>
      <c r="C71" s="186" t="s">
        <v>256</v>
      </c>
      <c r="D71" s="186">
        <v>6</v>
      </c>
      <c r="E71" s="178">
        <v>10</v>
      </c>
      <c r="F71" s="178">
        <v>12</v>
      </c>
      <c r="G71" s="178">
        <v>14</v>
      </c>
    </row>
    <row r="72" spans="1:7" ht="129" customHeight="1" thickBot="1">
      <c r="A72" s="183"/>
      <c r="B72" s="185"/>
      <c r="C72" s="187"/>
      <c r="D72" s="187"/>
      <c r="E72" s="179"/>
      <c r="F72" s="179"/>
      <c r="G72" s="179"/>
    </row>
    <row r="73" spans="1:7" ht="54" customHeight="1">
      <c r="A73" s="182" t="s">
        <v>257</v>
      </c>
      <c r="B73" s="107" t="s">
        <v>258</v>
      </c>
      <c r="C73" s="186" t="s">
        <v>259</v>
      </c>
      <c r="D73" s="186">
        <v>3</v>
      </c>
      <c r="E73" s="178">
        <v>3</v>
      </c>
      <c r="F73" s="178">
        <v>3</v>
      </c>
      <c r="G73" s="178">
        <v>3</v>
      </c>
    </row>
    <row r="74" spans="1:7" ht="146.25" customHeight="1" thickBot="1">
      <c r="A74" s="183"/>
      <c r="B74" s="109" t="s">
        <v>260</v>
      </c>
      <c r="C74" s="187"/>
      <c r="D74" s="187"/>
      <c r="E74" s="179"/>
      <c r="F74" s="179"/>
      <c r="G74" s="179"/>
    </row>
    <row r="75" spans="1:7" ht="108" customHeight="1" thickBot="1">
      <c r="A75" s="108" t="s">
        <v>261</v>
      </c>
      <c r="B75" s="109" t="s">
        <v>262</v>
      </c>
      <c r="C75" s="97" t="s">
        <v>263</v>
      </c>
      <c r="D75" s="97">
        <v>21</v>
      </c>
      <c r="E75" s="98">
        <v>25</v>
      </c>
      <c r="F75" s="98">
        <v>30</v>
      </c>
      <c r="G75" s="98">
        <v>33</v>
      </c>
    </row>
    <row r="76" spans="1:7" ht="6.75" customHeight="1">
      <c r="A76" s="182" t="s">
        <v>264</v>
      </c>
      <c r="B76" s="184" t="s">
        <v>265</v>
      </c>
      <c r="C76" s="186" t="s">
        <v>232</v>
      </c>
      <c r="D76" s="186">
        <v>55</v>
      </c>
      <c r="E76" s="178">
        <v>60</v>
      </c>
      <c r="F76" s="178">
        <v>66</v>
      </c>
      <c r="G76" s="178">
        <v>68</v>
      </c>
    </row>
    <row r="77" spans="1:7" ht="148.5" customHeight="1" thickBot="1">
      <c r="A77" s="183"/>
      <c r="B77" s="185"/>
      <c r="C77" s="187"/>
      <c r="D77" s="187"/>
      <c r="E77" s="179"/>
      <c r="F77" s="179"/>
      <c r="G77" s="179"/>
    </row>
    <row r="78" spans="1:7" ht="132.75" customHeight="1" thickBot="1">
      <c r="A78" s="110" t="s">
        <v>266</v>
      </c>
      <c r="B78" s="109" t="s">
        <v>267</v>
      </c>
      <c r="C78" s="97" t="s">
        <v>268</v>
      </c>
      <c r="D78" s="97">
        <v>40</v>
      </c>
      <c r="E78" s="98">
        <v>40</v>
      </c>
      <c r="F78" s="98">
        <v>40</v>
      </c>
      <c r="G78" s="98">
        <v>40</v>
      </c>
    </row>
    <row r="79" spans="1:7">
      <c r="A79" s="91"/>
    </row>
    <row r="80" spans="1:7">
      <c r="A80" s="91"/>
    </row>
    <row r="81" spans="1:7" ht="18.75">
      <c r="A81" s="118" t="s">
        <v>269</v>
      </c>
    </row>
    <row r="82" spans="1:7">
      <c r="A82" s="91"/>
    </row>
    <row r="83" spans="1:7" ht="18.75">
      <c r="A83" s="118" t="s">
        <v>182</v>
      </c>
    </row>
    <row r="84" spans="1:7">
      <c r="A84" s="91"/>
    </row>
    <row r="85" spans="1:7" s="111" customFormat="1" ht="41.25" customHeight="1">
      <c r="A85" s="180" t="s">
        <v>270</v>
      </c>
      <c r="B85" s="181"/>
      <c r="C85" s="181"/>
      <c r="D85" s="181"/>
      <c r="E85" s="181"/>
      <c r="F85" s="181"/>
      <c r="G85" s="181"/>
    </row>
    <row r="86" spans="1:7" ht="18.75">
      <c r="A86" s="115"/>
      <c r="B86" s="116"/>
      <c r="C86" s="116"/>
      <c r="D86" s="116"/>
      <c r="E86" s="116"/>
      <c r="F86" s="116"/>
      <c r="G86" s="116"/>
    </row>
    <row r="87" spans="1:7" ht="18.75">
      <c r="A87" s="117" t="s">
        <v>286</v>
      </c>
      <c r="B87" s="119" t="s">
        <v>271</v>
      </c>
      <c r="C87" s="119"/>
      <c r="D87" s="119"/>
      <c r="E87" s="119"/>
      <c r="F87" s="119"/>
      <c r="G87" s="116"/>
    </row>
    <row r="88" spans="1:7" ht="18.75">
      <c r="A88" s="117" t="s">
        <v>278</v>
      </c>
      <c r="B88" s="119" t="s">
        <v>272</v>
      </c>
      <c r="C88" s="119"/>
      <c r="D88" s="119"/>
      <c r="E88" s="119"/>
      <c r="F88" s="119"/>
      <c r="G88" s="116"/>
    </row>
    <row r="89" spans="1:7" ht="18.75">
      <c r="A89" s="116"/>
      <c r="G89" s="119"/>
    </row>
    <row r="90" spans="1:7" ht="18.75">
      <c r="A90" s="116"/>
      <c r="G90" s="119"/>
    </row>
  </sheetData>
  <mergeCells count="127">
    <mergeCell ref="A10:G10"/>
    <mergeCell ref="A11:G11"/>
    <mergeCell ref="A12:G12"/>
    <mergeCell ref="A13:G13"/>
    <mergeCell ref="A14:G14"/>
    <mergeCell ref="A15:G15"/>
    <mergeCell ref="A1:G1"/>
    <mergeCell ref="A3:G3"/>
    <mergeCell ref="A5:G5"/>
    <mergeCell ref="A7:G7"/>
    <mergeCell ref="A8:G8"/>
    <mergeCell ref="A9:G9"/>
    <mergeCell ref="A23:D23"/>
    <mergeCell ref="A24:D24"/>
    <mergeCell ref="A25:D25"/>
    <mergeCell ref="A26:G26"/>
    <mergeCell ref="A27:D28"/>
    <mergeCell ref="E27:G27"/>
    <mergeCell ref="A16:G16"/>
    <mergeCell ref="A17:G17"/>
    <mergeCell ref="A18:G18"/>
    <mergeCell ref="A19:D20"/>
    <mergeCell ref="E19:G19"/>
    <mergeCell ref="A21:D21"/>
    <mergeCell ref="E21:E25"/>
    <mergeCell ref="F21:F25"/>
    <mergeCell ref="G21:G25"/>
    <mergeCell ref="A22:D22"/>
    <mergeCell ref="A29:D29"/>
    <mergeCell ref="E29:E36"/>
    <mergeCell ref="F29:F36"/>
    <mergeCell ref="G29:G36"/>
    <mergeCell ref="A30:D30"/>
    <mergeCell ref="A31:D31"/>
    <mergeCell ref="A32:D32"/>
    <mergeCell ref="A33:D33"/>
    <mergeCell ref="A34:D34"/>
    <mergeCell ref="A35:D35"/>
    <mergeCell ref="A36:D36"/>
    <mergeCell ref="A37:G37"/>
    <mergeCell ref="A38:D39"/>
    <mergeCell ref="E38:G38"/>
    <mergeCell ref="A40:D40"/>
    <mergeCell ref="E40:E43"/>
    <mergeCell ref="F40:F43"/>
    <mergeCell ref="G40:G43"/>
    <mergeCell ref="A41:D41"/>
    <mergeCell ref="A42:D42"/>
    <mergeCell ref="A43:D43"/>
    <mergeCell ref="A44:G44"/>
    <mergeCell ref="A45:D46"/>
    <mergeCell ref="E45:G45"/>
    <mergeCell ref="A47:D47"/>
    <mergeCell ref="E47:E50"/>
    <mergeCell ref="F47:F50"/>
    <mergeCell ref="G47:G50"/>
    <mergeCell ref="A48:D48"/>
    <mergeCell ref="A49:D49"/>
    <mergeCell ref="F51:F54"/>
    <mergeCell ref="G51:G54"/>
    <mergeCell ref="A58:A59"/>
    <mergeCell ref="C58:C59"/>
    <mergeCell ref="D58:D59"/>
    <mergeCell ref="E58:E59"/>
    <mergeCell ref="F58:F59"/>
    <mergeCell ref="G58:G59"/>
    <mergeCell ref="A50:D50"/>
    <mergeCell ref="A51:A54"/>
    <mergeCell ref="B51:B54"/>
    <mergeCell ref="C51:C54"/>
    <mergeCell ref="D51:D54"/>
    <mergeCell ref="E51:E54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68:A70"/>
    <mergeCell ref="C68:C70"/>
    <mergeCell ref="D68:D70"/>
    <mergeCell ref="E68:E70"/>
    <mergeCell ref="F68:F70"/>
    <mergeCell ref="G68:G70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76:G77"/>
    <mergeCell ref="A85:G85"/>
    <mergeCell ref="A76:A77"/>
    <mergeCell ref="B76:B77"/>
    <mergeCell ref="C76:C77"/>
    <mergeCell ref="D76:D77"/>
    <mergeCell ref="E76:E77"/>
    <mergeCell ref="F76:F77"/>
    <mergeCell ref="G71:G72"/>
    <mergeCell ref="A73:A74"/>
    <mergeCell ref="C73:C74"/>
    <mergeCell ref="D73:D74"/>
    <mergeCell ref="E73:E74"/>
    <mergeCell ref="F73:F74"/>
    <mergeCell ref="G73:G74"/>
    <mergeCell ref="A71:A72"/>
    <mergeCell ref="B71:B72"/>
    <mergeCell ref="C71:C72"/>
    <mergeCell ref="D71:D72"/>
    <mergeCell ref="E71:E72"/>
    <mergeCell ref="F71:F7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funkcijskoj kl</vt:lpstr>
      <vt:lpstr>Račun financiranja</vt:lpstr>
      <vt:lpstr>POSEBNI DIO</vt:lpstr>
      <vt:lpstr>OBRAZLOŽENJE-općeg dijela</vt:lpstr>
      <vt:lpstr>OBRAZLOŽENJE-posebnog dijela</vt:lpstr>
      <vt:lpstr>' Račun prihoda i rashoda'!Print_Area</vt:lpstr>
      <vt:lpstr>'POSEBNI DIO'!Print_Area</vt:lpstr>
      <vt:lpstr>SAŽETAK!Print_Area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PC2</cp:lastModifiedBy>
  <cp:lastPrinted>2023-12-22T13:34:06Z</cp:lastPrinted>
  <dcterms:created xsi:type="dcterms:W3CDTF">2022-08-12T12:51:27Z</dcterms:created>
  <dcterms:modified xsi:type="dcterms:W3CDTF">2024-01-08T08:29:29Z</dcterms:modified>
</cp:coreProperties>
</file>