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Users\PC2\Documents\PLAN 2023\"/>
    </mc:Choice>
  </mc:AlternateContent>
  <xr:revisionPtr revIDLastSave="0" documentId="13_ncr:1_{8F3886A2-87DD-4A48-A76F-0C671A796E92}" xr6:coauthVersionLast="47" xr6:coauthVersionMax="47" xr10:uidLastSave="{00000000-0000-0000-0000-000000000000}"/>
  <bookViews>
    <workbookView xWindow="-120" yWindow="-120" windowWidth="24240" windowHeight="13140" tabRatio="760" xr2:uid="{00000000-000D-0000-FFFF-FFFF00000000}"/>
  </bookViews>
  <sheets>
    <sheet name="SAŽETAK" sheetId="1" r:id="rId1"/>
    <sheet name=" Račun prihoda i rashoda" sheetId="3" r:id="rId2"/>
    <sheet name="Rashodi prema funkcijskoj kl" sheetId="5" r:id="rId3"/>
    <sheet name="Račun financiranja" sheetId="6" r:id="rId4"/>
    <sheet name="POSEBNI DIO" sheetId="7" r:id="rId5"/>
  </sheets>
  <definedNames>
    <definedName name="_xlnm.Print_Area" localSheetId="1">' Račun prihoda i rashoda'!$A$1:$G$70</definedName>
    <definedName name="_xlnm.Print_Area" localSheetId="4">'POSEBNI DIO'!$A$1:$G$75</definedName>
    <definedName name="_xlnm.Print_Area" localSheetId="0">SAŽETAK!$A$1:$I$50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8" i="1" l="1"/>
  <c r="H38" i="1"/>
  <c r="G38" i="1"/>
  <c r="F69" i="3"/>
  <c r="E69" i="3"/>
  <c r="F33" i="3"/>
  <c r="F32" i="3" s="1"/>
  <c r="E33" i="3"/>
  <c r="E32" i="3" s="1"/>
  <c r="G35" i="3"/>
  <c r="G34" i="3"/>
  <c r="H37" i="1" l="1"/>
  <c r="G37" i="1"/>
  <c r="G69" i="3"/>
  <c r="G33" i="3"/>
  <c r="F61" i="3"/>
  <c r="F24" i="3"/>
  <c r="G32" i="3" l="1"/>
  <c r="I37" i="1"/>
  <c r="G24" i="3"/>
  <c r="G27" i="3"/>
  <c r="G19" i="3"/>
  <c r="F22" i="3"/>
  <c r="G22" i="3" s="1"/>
  <c r="G18" i="3"/>
  <c r="G21" i="3"/>
  <c r="G16" i="3"/>
  <c r="D12" i="5"/>
  <c r="F11" i="7"/>
  <c r="F12" i="7"/>
  <c r="G11" i="7"/>
  <c r="G12" i="7"/>
  <c r="G75" i="7"/>
  <c r="G73" i="7"/>
  <c r="G70" i="7"/>
  <c r="F70" i="7"/>
  <c r="G67" i="7"/>
  <c r="G65" i="7"/>
  <c r="G62" i="7"/>
  <c r="G60" i="7"/>
  <c r="G57" i="7"/>
  <c r="G53" i="7"/>
  <c r="G52" i="7"/>
  <c r="G48" i="7"/>
  <c r="G45" i="7"/>
  <c r="G41" i="7"/>
  <c r="G39" i="7"/>
  <c r="G35" i="7"/>
  <c r="G32" i="7"/>
  <c r="G29" i="7"/>
  <c r="G28" i="7"/>
  <c r="G24" i="7"/>
  <c r="G25" i="7"/>
  <c r="G23" i="7"/>
  <c r="G20" i="7"/>
  <c r="G19" i="7"/>
  <c r="F24" i="7"/>
  <c r="G16" i="7"/>
  <c r="G15" i="7"/>
  <c r="F16" i="7"/>
  <c r="F15" i="7"/>
  <c r="G39" i="1" l="1"/>
  <c r="H39" i="1"/>
  <c r="I39" i="1"/>
  <c r="E72" i="7" l="1"/>
  <c r="F72" i="7"/>
  <c r="G72" i="7"/>
  <c r="E69" i="7"/>
  <c r="E68" i="7" s="1"/>
  <c r="F69" i="7"/>
  <c r="F68" i="7" s="1"/>
  <c r="G69" i="7"/>
  <c r="G68" i="7" s="1"/>
  <c r="E64" i="7"/>
  <c r="F64" i="7"/>
  <c r="G64" i="7"/>
  <c r="E66" i="7"/>
  <c r="F66" i="7"/>
  <c r="G66" i="7"/>
  <c r="E59" i="7"/>
  <c r="F59" i="7"/>
  <c r="G59" i="7"/>
  <c r="E61" i="7"/>
  <c r="F61" i="7"/>
  <c r="G61" i="7"/>
  <c r="E56" i="7"/>
  <c r="E55" i="7" s="1"/>
  <c r="F56" i="7"/>
  <c r="F55" i="7" s="1"/>
  <c r="G56" i="7"/>
  <c r="G55" i="7" s="1"/>
  <c r="E47" i="7"/>
  <c r="E46" i="7" s="1"/>
  <c r="F47" i="7"/>
  <c r="F46" i="7" s="1"/>
  <c r="G47" i="7"/>
  <c r="G46" i="7" s="1"/>
  <c r="E44" i="7"/>
  <c r="E43" i="7" s="1"/>
  <c r="F44" i="7"/>
  <c r="F43" i="7" s="1"/>
  <c r="G44" i="7"/>
  <c r="G43" i="7" s="1"/>
  <c r="E40" i="7"/>
  <c r="F40" i="7"/>
  <c r="G40" i="7"/>
  <c r="E34" i="7"/>
  <c r="E33" i="7" s="1"/>
  <c r="F34" i="7"/>
  <c r="F33" i="7" s="1"/>
  <c r="G34" i="7"/>
  <c r="G33" i="7" s="1"/>
  <c r="E31" i="7"/>
  <c r="E30" i="7" s="1"/>
  <c r="F31" i="7"/>
  <c r="F30" i="7" s="1"/>
  <c r="G31" i="7"/>
  <c r="G30" i="7" s="1"/>
  <c r="E27" i="7"/>
  <c r="E26" i="7" s="1"/>
  <c r="F27" i="7"/>
  <c r="F26" i="7" s="1"/>
  <c r="G27" i="7"/>
  <c r="G26" i="7" s="1"/>
  <c r="F14" i="7"/>
  <c r="F13" i="7" s="1"/>
  <c r="G14" i="7"/>
  <c r="G13" i="7" s="1"/>
  <c r="F58" i="7" l="1"/>
  <c r="E58" i="7"/>
  <c r="E42" i="7"/>
  <c r="G63" i="7"/>
  <c r="G42" i="7"/>
  <c r="G58" i="7"/>
  <c r="F63" i="7"/>
  <c r="E63" i="7"/>
  <c r="F42" i="7"/>
  <c r="E26" i="3"/>
  <c r="E25" i="3" s="1"/>
  <c r="F26" i="3"/>
  <c r="F25" i="3" s="1"/>
  <c r="G26" i="3"/>
  <c r="G25" i="3" s="1"/>
  <c r="E23" i="3"/>
  <c r="F23" i="3"/>
  <c r="G23" i="3"/>
  <c r="E20" i="3"/>
  <c r="F20" i="3"/>
  <c r="G20" i="3"/>
  <c r="E17" i="3"/>
  <c r="F17" i="3"/>
  <c r="G17" i="3"/>
  <c r="E15" i="3"/>
  <c r="F15" i="3"/>
  <c r="G15" i="3"/>
  <c r="G30" i="1" l="1"/>
  <c r="H30" i="1"/>
  <c r="I30" i="1"/>
  <c r="E14" i="3"/>
  <c r="E62" i="3"/>
  <c r="F62" i="3"/>
  <c r="G62" i="3"/>
  <c r="E59" i="3"/>
  <c r="E58" i="3" s="1"/>
  <c r="F59" i="3"/>
  <c r="F58" i="3" s="1"/>
  <c r="G59" i="3"/>
  <c r="G58" i="3" s="1"/>
  <c r="E64" i="3"/>
  <c r="F64" i="3"/>
  <c r="G64" i="3"/>
  <c r="E61" i="3"/>
  <c r="G61" i="3" s="1"/>
  <c r="E52" i="3"/>
  <c r="F52" i="3"/>
  <c r="G52" i="3"/>
  <c r="F13" i="3"/>
  <c r="F12" i="3" s="1"/>
  <c r="E74" i="7"/>
  <c r="E71" i="7" s="1"/>
  <c r="E54" i="7" s="1"/>
  <c r="F74" i="7"/>
  <c r="F71" i="7" s="1"/>
  <c r="F54" i="7" s="1"/>
  <c r="G74" i="7"/>
  <c r="G71" i="7" s="1"/>
  <c r="G54" i="7" s="1"/>
  <c r="E13" i="3" l="1"/>
  <c r="E12" i="3" s="1"/>
  <c r="G16" i="1" s="1"/>
  <c r="G14" i="3"/>
  <c r="G13" i="3" s="1"/>
  <c r="G12" i="3" s="1"/>
  <c r="H16" i="1"/>
  <c r="E53" i="7" l="1"/>
  <c r="E52" i="7"/>
  <c r="E45" i="3" s="1"/>
  <c r="G38" i="7"/>
  <c r="G37" i="7" s="1"/>
  <c r="G36" i="7" s="1"/>
  <c r="F38" i="7"/>
  <c r="F37" i="7" s="1"/>
  <c r="F36" i="7" s="1"/>
  <c r="E39" i="7"/>
  <c r="E38" i="7" s="1"/>
  <c r="E37" i="7" s="1"/>
  <c r="E36" i="7" s="1"/>
  <c r="G22" i="7"/>
  <c r="G21" i="7" s="1"/>
  <c r="F22" i="7"/>
  <c r="F21" i="7" s="1"/>
  <c r="E24" i="7"/>
  <c r="E22" i="7" s="1"/>
  <c r="E21" i="7" s="1"/>
  <c r="G18" i="7"/>
  <c r="G17" i="7" s="1"/>
  <c r="F18" i="7"/>
  <c r="F17" i="7" s="1"/>
  <c r="E16" i="7"/>
  <c r="E14" i="7" s="1"/>
  <c r="E13" i="7" s="1"/>
  <c r="E20" i="7"/>
  <c r="E18" i="7" s="1"/>
  <c r="E17" i="7" s="1"/>
  <c r="E12" i="7" l="1"/>
  <c r="E49" i="3"/>
  <c r="F48" i="3"/>
  <c r="E48" i="3"/>
  <c r="G48" i="3"/>
  <c r="G45" i="3"/>
  <c r="G51" i="7"/>
  <c r="G50" i="7" s="1"/>
  <c r="E51" i="7"/>
  <c r="E50" i="7" s="1"/>
  <c r="E49" i="7" s="1"/>
  <c r="F51" i="7"/>
  <c r="F50" i="7" s="1"/>
  <c r="F49" i="7" s="1"/>
  <c r="G49" i="7" l="1"/>
  <c r="B11" i="5" l="1"/>
  <c r="B10" i="5" s="1"/>
  <c r="B9" i="5" s="1"/>
  <c r="C11" i="5"/>
  <c r="C10" i="5" s="1"/>
  <c r="C9" i="5" s="1"/>
  <c r="D11" i="5"/>
  <c r="D10" i="5" s="1"/>
  <c r="D9" i="5" s="1"/>
  <c r="G51" i="3" l="1"/>
  <c r="F44" i="3"/>
  <c r="G43" i="3"/>
  <c r="G47" i="3"/>
  <c r="G44" i="3"/>
  <c r="G54" i="3"/>
  <c r="G53" i="3" s="1"/>
  <c r="G56" i="3"/>
  <c r="G55" i="3" s="1"/>
  <c r="G49" i="3"/>
  <c r="F43" i="3"/>
  <c r="F47" i="3"/>
  <c r="F54" i="3"/>
  <c r="F53" i="3" s="1"/>
  <c r="F56" i="3"/>
  <c r="F55" i="3" s="1"/>
  <c r="F51" i="3"/>
  <c r="F63" i="3"/>
  <c r="F60" i="3" s="1"/>
  <c r="F57" i="3" s="1"/>
  <c r="F49" i="3"/>
  <c r="E43" i="3"/>
  <c r="E47" i="3"/>
  <c r="E44" i="3"/>
  <c r="E54" i="3"/>
  <c r="E53" i="3" s="1"/>
  <c r="E56" i="3"/>
  <c r="E55" i="3" s="1"/>
  <c r="E63" i="3"/>
  <c r="E51" i="3" l="1"/>
  <c r="E42" i="3"/>
  <c r="E60" i="3"/>
  <c r="E57" i="3" s="1"/>
  <c r="G20" i="1" s="1"/>
  <c r="I16" i="1"/>
  <c r="G42" i="3"/>
  <c r="H20" i="1" l="1"/>
  <c r="F50" i="3"/>
  <c r="F46" i="3" s="1"/>
  <c r="E50" i="3"/>
  <c r="E46" i="3" s="1"/>
  <c r="E41" i="3" s="1"/>
  <c r="G19" i="1" s="1"/>
  <c r="G18" i="1" s="1"/>
  <c r="G47" i="1" s="1"/>
  <c r="G50" i="3"/>
  <c r="G46" i="3" s="1"/>
  <c r="G41" i="3" s="1"/>
  <c r="G17" i="1"/>
  <c r="G15" i="1" s="1"/>
  <c r="G46" i="1" s="1"/>
  <c r="H17" i="1"/>
  <c r="H15" i="1" s="1"/>
  <c r="H46" i="1" s="1"/>
  <c r="I17" i="1"/>
  <c r="I15" i="1" s="1"/>
  <c r="I19" i="1" l="1"/>
  <c r="I46" i="1"/>
  <c r="G48" i="1"/>
  <c r="G21" i="1"/>
  <c r="E11" i="7"/>
  <c r="F45" i="3" l="1"/>
  <c r="F42" i="3" s="1"/>
  <c r="F41" i="3" s="1"/>
  <c r="G63" i="3"/>
  <c r="G60" i="3" s="1"/>
  <c r="G57" i="3" s="1"/>
  <c r="H19" i="1" l="1"/>
  <c r="H18" i="1" s="1"/>
  <c r="H47" i="1" s="1"/>
  <c r="H48" i="1" s="1"/>
  <c r="I20" i="1"/>
  <c r="I18" i="1" s="1"/>
  <c r="H21" i="1" l="1"/>
  <c r="I47" i="1"/>
  <c r="I48" i="1" s="1"/>
  <c r="I21" i="1"/>
</calcChain>
</file>

<file path=xl/sharedStrings.xml><?xml version="1.0" encoding="utf-8"?>
<sst xmlns="http://schemas.openxmlformats.org/spreadsheetml/2006/main" count="279" uniqueCount="124">
  <si>
    <t>PRIHODI UKUPNO</t>
  </si>
  <si>
    <t>PRIHODI POSLOVANJA</t>
  </si>
  <si>
    <t>RASHODI UKUPNO</t>
  </si>
  <si>
    <t>RAZLIKA - VIŠAK / MANJAK</t>
  </si>
  <si>
    <t>NETO FINANCIRANJE</t>
  </si>
  <si>
    <t>Naziv prihoda</t>
  </si>
  <si>
    <t>Razred</t>
  </si>
  <si>
    <t>Skupina</t>
  </si>
  <si>
    <t>Izvor</t>
  </si>
  <si>
    <t>Prihodi poslovanja</t>
  </si>
  <si>
    <t>Prihodi od prodaje nefinancijske imovine</t>
  </si>
  <si>
    <t>RASHODI POSLOVANJA</t>
  </si>
  <si>
    <t>Naziv rashoda</t>
  </si>
  <si>
    <t>Rashodi poslovanja</t>
  </si>
  <si>
    <t>Rashodi za zaposlene</t>
  </si>
  <si>
    <t>Rashodi za nabavu nefinancijske imovine</t>
  </si>
  <si>
    <t>RASHODI PREMA FUNKCIJSKOJ KLASIFIKACIJI</t>
  </si>
  <si>
    <t>BROJČANA OZNAKA I NAZIV</t>
  </si>
  <si>
    <t>UKUPNI RASHODI</t>
  </si>
  <si>
    <t>B. RAČUN FINANCIRANJA</t>
  </si>
  <si>
    <t>Primici od financijske imovine i zaduživanja</t>
  </si>
  <si>
    <t>Izdaci za financijsku imovinu i otplate zajmova</t>
  </si>
  <si>
    <t>II. POSEBNI DIO</t>
  </si>
  <si>
    <t>I. OPĆI DIO</t>
  </si>
  <si>
    <t>Šifra</t>
  </si>
  <si>
    <t xml:space="preserve">Naziv </t>
  </si>
  <si>
    <t>Materijalni rashodi</t>
  </si>
  <si>
    <t>** Napomena: Iznosi u stupcima Izvršenje 2021. i Plan 2022. preračunavaju se iz kuna u eure prema fiksnom tečaju konverzije (1 EUR=7,53450 kuna) i po pravilima za preračunavanje i zaokruživanje.</t>
  </si>
  <si>
    <t>*** Napomena: Redak UKUPAN DONOS VIŠKA/MANJKA IZ PRETHODNE(IH) GODINA služi kao informacija i ne uzima se u obzir kod uravnoteženja proračuna, već se proračun uravnotežuje retkom VIŠAK/MANJAK IZ PRETHODNE(IH) GODINE KOJI ĆE SE POKRITI/RASPOREDITI.</t>
  </si>
  <si>
    <t>Plan za 2023.</t>
  </si>
  <si>
    <t>Projekcija 
za 2024.</t>
  </si>
  <si>
    <t>Projekcija 
za 2025.</t>
  </si>
  <si>
    <t>Prihodi od prodaje proizvedene dugotrajne imovine</t>
  </si>
  <si>
    <t>Pomoći iz inozemstva i od subjekata unutar općeg proračuna</t>
  </si>
  <si>
    <t>Rashodi za nabavu proizvedene dugotrajne imovine</t>
  </si>
  <si>
    <t>C) PRENESENI VIŠAK ILI PRENESENI MANJAK I VIŠEGODIŠNJI PLAN URAVNOTEŽENJA</t>
  </si>
  <si>
    <r>
      <t xml:space="preserve">* Napomena: U Uputi o procesu prilagodbe poslovnih procesa subjekata opće države za poslovanje u euru iz lipnja 2022. dana je preporuka da u Općem dijelu financijskog plana sažetak Računa prihoda i rashoda i Računa financiranja bude iskazan dvojno, odnosno </t>
    </r>
    <r>
      <rPr>
        <b/>
        <i/>
        <u/>
        <sz val="9"/>
        <color indexed="8"/>
        <rFont val="Arial"/>
        <family val="2"/>
        <charset val="238"/>
      </rPr>
      <t>u kunama i u eurima</t>
    </r>
    <r>
      <rPr>
        <b/>
        <i/>
        <sz val="9"/>
        <color indexed="8"/>
        <rFont val="Arial"/>
        <family val="2"/>
        <charset val="238"/>
      </rPr>
      <t>.</t>
    </r>
  </si>
  <si>
    <t>Naziv</t>
  </si>
  <si>
    <t>PROGRAM 4090</t>
  </si>
  <si>
    <t>DRUŠTVENA BRIGA O DJECI PREDŠKOLSKE DOBI</t>
  </si>
  <si>
    <t>Aktivnost A409001</t>
  </si>
  <si>
    <t>Redovna djelatnost dječjeg vrtića</t>
  </si>
  <si>
    <t>Izvor financiranja 1.1.</t>
  </si>
  <si>
    <t>Izvor financiranja 2.6.</t>
  </si>
  <si>
    <t>GRAD SAMOBOR - OPĆI PRIHODI I PRIMICI</t>
  </si>
  <si>
    <t>Izvor financiranja 3.3.</t>
  </si>
  <si>
    <t>Izvor financiranja 4.5.</t>
  </si>
  <si>
    <t>Izvor financiranja 5.9.</t>
  </si>
  <si>
    <t>Izvor financiranja 6.3.</t>
  </si>
  <si>
    <t>Aktivnost A409008</t>
  </si>
  <si>
    <t>Programi javnih potreba - predškola i TUR</t>
  </si>
  <si>
    <t>Aktivnost A409009</t>
  </si>
  <si>
    <t>Stručno osposobljavanje za rad bez zasnivanja radnog odnosa</t>
  </si>
  <si>
    <t>Financijski rashodi</t>
  </si>
  <si>
    <t>Ostali rashodi</t>
  </si>
  <si>
    <t>Rahodi za nabavu nefinancijske imovine</t>
  </si>
  <si>
    <t>1.1.</t>
  </si>
  <si>
    <t>2.6.</t>
  </si>
  <si>
    <t>3.3.</t>
  </si>
  <si>
    <t>4.5.</t>
  </si>
  <si>
    <t>5.9.</t>
  </si>
  <si>
    <t>6.3.</t>
  </si>
  <si>
    <t>Prihodi od imovine</t>
  </si>
  <si>
    <t>Prihodi od upravnih i administrativnih pristojbi, pristojbi po posebnim propisima i naknada</t>
  </si>
  <si>
    <t>Prihodi od prodaje proizvoda i robe te pruženih usluga, prihodi od donacija te povrati po protestiranim jamstvima</t>
  </si>
  <si>
    <t>Prihodi iz nadležnog proračuna i od HZZO-a temeljem ugovornih obveza</t>
  </si>
  <si>
    <t>EUR</t>
  </si>
  <si>
    <t>091 Predškolsko i osnovno obrazovanje</t>
  </si>
  <si>
    <t>09 Obrazovanje</t>
  </si>
  <si>
    <t>0911 Predškolsko obrazovanje</t>
  </si>
  <si>
    <t>DV GRIGOR VITEZ 
- VLASTITI PRIHODI</t>
  </si>
  <si>
    <t>DV GRIGOR VITEZ 
- POSEBNE NAMJENE</t>
  </si>
  <si>
    <t>DV GRIGOR VITEZ
- PRIHODI OD POMOĆI</t>
  </si>
  <si>
    <t>DV GRIGOR VITEZ
- PRIHODI OD DONACIJA</t>
  </si>
  <si>
    <t>DV GRIGOR VITEZ
- PRIHODI  OD NEFINANCIJSKE IMOVINE</t>
  </si>
  <si>
    <t>DV Grigor Vitez
- Prihodi od pomoći</t>
  </si>
  <si>
    <t>DV Grigor Vitez
- Vlastiti prihodi</t>
  </si>
  <si>
    <t>DV Grigor Vitez
- Posebne namjene</t>
  </si>
  <si>
    <t>DV Grigor Vitez 
- Prihodi od nefinancijske imovine</t>
  </si>
  <si>
    <t>DV Grigor Vitez
- Prihodi od donacija</t>
  </si>
  <si>
    <t>DV Grigor Vitez
- Opći prihodi i primici</t>
  </si>
  <si>
    <t>Grad Samobor
- Opći prihodi i primici</t>
  </si>
  <si>
    <t>DV Grigor Vitez 
- Posebne namjene</t>
  </si>
  <si>
    <t>DV Grigor Vitez
- Prihodi od nefinancijske imovine</t>
  </si>
  <si>
    <t>Aktivnost A409011</t>
  </si>
  <si>
    <t>Univerzalni sportski program</t>
  </si>
  <si>
    <t>Kapitalni projekt K409001</t>
  </si>
  <si>
    <t>Nabava nefinancijske imovine</t>
  </si>
  <si>
    <t>Rashodi za nabavu neproizvedene dugotrajne imovine</t>
  </si>
  <si>
    <t>26338    DJEČJI VRTIĆ GRIGOR VITEZ</t>
  </si>
  <si>
    <t>Višak prihoda iz prethodne godine koji će se rasporediti</t>
  </si>
  <si>
    <t>Manjak prihoda iz prethodne godine za pokriće</t>
  </si>
  <si>
    <t>RAZLIKA VIŠAK / MANJAK IZ PRETHODNE(IH) GODINE KOJI ĆE SE RASPOREDITI / POKRITI</t>
  </si>
  <si>
    <t>PRIHODI, PRIMICI I VIŠAK</t>
  </si>
  <si>
    <t>RASHODI, IZDACI I MANJAK</t>
  </si>
  <si>
    <t>RAZLIKA</t>
  </si>
  <si>
    <t>A) SAŽETAK RAČUNA PRIHODA I RASHODA</t>
  </si>
  <si>
    <t>B) SAŽETAK RAČUNA FINANCIRANJA</t>
  </si>
  <si>
    <t>UKUPNO FINANCIJSKI PLAN (A.+B.+C.)</t>
  </si>
  <si>
    <t>Članak 1.</t>
  </si>
  <si>
    <t>Članak 2.</t>
  </si>
  <si>
    <t>A. RAČUN PRIHODA I RASHODA</t>
  </si>
  <si>
    <t>Članak 3.</t>
  </si>
  <si>
    <t>Članak 4.</t>
  </si>
  <si>
    <t>Članak 5.</t>
  </si>
  <si>
    <t>klasifikaciji u Posebnom dijelu Proračuna kako slijedi:</t>
  </si>
  <si>
    <t>Vlastiti izvori</t>
  </si>
  <si>
    <t xml:space="preserve">Na temelju članka 38.-46. Zakona o proračunu (Narodne novine br.144/21) i članka 41. Statuta Dječjeg vrtića Grigor Vitez (Službene vijesti Grada Samobora </t>
  </si>
  <si>
    <t>Financijski plan Dječjeg vrtića Grigor Vitez za 2023. godinu (u daljnjem tekstu: Financijski plan) mijenja se kako slijedi:</t>
  </si>
  <si>
    <t>Prihodi i rashodi po ekonomskoj klasifikaciji i izvorima financiranja u Financijskom planu za 2023.godinu</t>
  </si>
  <si>
    <t>Rashodi Financijskog plana mijenjaju se po funkcijskoj klasfikaciji kako slijedi:</t>
  </si>
  <si>
    <t>Izmjena</t>
  </si>
  <si>
    <t>Novi plan
2023.</t>
  </si>
  <si>
    <t>Plan
2023.</t>
  </si>
  <si>
    <t>Rashodi i izdaci Financijskog plana za 2023.g. mijenjaju se po izvorima financiranja i ekonomskoj</t>
  </si>
  <si>
    <t>Višak prihoda poslovanja</t>
  </si>
  <si>
    <t>VIŠAK KORIŠTEN ZA POKRIĆE RASHODA</t>
  </si>
  <si>
    <t>MANJAK POKRIVEN TEKUĆIM PRIHODIMA</t>
  </si>
  <si>
    <t>Manjak prihoda poslovanja</t>
  </si>
  <si>
    <t>te preneseni višak/manjak mijenjaju se kako slijedi:</t>
  </si>
  <si>
    <t xml:space="preserve">Primici od financijske imovine i zaduživanja i izdaci za financijsku imovinu i otplatu zajmova u Financijskom planu za 2023.g. utvrđuju se </t>
  </si>
  <si>
    <t>u Računu financiranja kako slijedi:</t>
  </si>
  <si>
    <t>br.4/19) Upravno vijeće Dječjeg vrtića Grigor Vitez na svojoj 33. sjednici održanoj 14.06.2023. godine donijelo je:</t>
  </si>
  <si>
    <t xml:space="preserve">I. IZMJENE I DOPUNE FINANCIJSKOG PLANA 
DJEČJEG VRTIĆA GRIGOR VITEZ ZA 2023. GODINU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</si>
</sst>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9"/>
      <color indexed="8"/>
      <name val="Arial"/>
      <family val="2"/>
      <charset val="238"/>
    </font>
    <font>
      <b/>
      <i/>
      <u/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color rgb="FF000000"/>
      <name val="Geneva"/>
      <charset val="238"/>
    </font>
    <font>
      <b/>
      <sz val="16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2" fillId="0" borderId="0"/>
    <xf numFmtId="0" fontId="23" fillId="0" borderId="0" applyNumberFormat="0" applyBorder="0" applyProtection="0"/>
  </cellStyleXfs>
  <cellXfs count="147">
    <xf numFmtId="0" fontId="0" fillId="0" borderId="0" xfId="0"/>
    <xf numFmtId="0" fontId="2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0" fontId="11" fillId="2" borderId="3" xfId="0" applyFont="1" applyFill="1" applyBorder="1" applyAlignment="1">
      <alignment horizontal="left" vertical="center" wrapText="1"/>
    </xf>
    <xf numFmtId="0" fontId="9" fillId="2" borderId="3" xfId="0" quotePrefix="1" applyFont="1" applyFill="1" applyBorder="1" applyAlignment="1">
      <alignment horizontal="left" vertical="center"/>
    </xf>
    <xf numFmtId="0" fontId="10" fillId="2" borderId="3" xfId="0" quotePrefix="1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 wrapText="1"/>
    </xf>
    <xf numFmtId="0" fontId="10" fillId="2" borderId="3" xfId="0" quotePrefix="1" applyFont="1" applyFill="1" applyBorder="1" applyAlignment="1">
      <alignment horizontal="left" vertical="center" wrapText="1"/>
    </xf>
    <xf numFmtId="0" fontId="7" fillId="0" borderId="0" xfId="0" quotePrefix="1" applyFont="1" applyAlignment="1">
      <alignment horizontal="left" wrapText="1"/>
    </xf>
    <xf numFmtId="0" fontId="8" fillId="0" borderId="0" xfId="0" applyFont="1" applyAlignment="1">
      <alignment wrapText="1"/>
    </xf>
    <xf numFmtId="3" fontId="5" fillId="0" borderId="0" xfId="0" applyNumberFormat="1" applyFont="1" applyAlignment="1">
      <alignment horizontal="right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 wrapText="1"/>
    </xf>
    <xf numFmtId="0" fontId="3" fillId="0" borderId="0" xfId="0" applyFont="1"/>
    <xf numFmtId="0" fontId="11" fillId="2" borderId="3" xfId="0" applyFont="1" applyFill="1" applyBorder="1" applyAlignment="1">
      <alignment vertical="center" wrapText="1"/>
    </xf>
    <xf numFmtId="0" fontId="11" fillId="2" borderId="3" xfId="0" quotePrefix="1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 wrapText="1"/>
    </xf>
    <xf numFmtId="3" fontId="6" fillId="3" borderId="3" xfId="0" applyNumberFormat="1" applyFont="1" applyFill="1" applyBorder="1" applyAlignment="1">
      <alignment horizontal="right"/>
    </xf>
    <xf numFmtId="3" fontId="6" fillId="0" borderId="3" xfId="0" applyNumberFormat="1" applyFont="1" applyBorder="1" applyAlignment="1">
      <alignment horizontal="right"/>
    </xf>
    <xf numFmtId="3" fontId="6" fillId="3" borderId="1" xfId="0" quotePrefix="1" applyNumberFormat="1" applyFont="1" applyFill="1" applyBorder="1" applyAlignment="1">
      <alignment horizontal="right"/>
    </xf>
    <xf numFmtId="0" fontId="9" fillId="3" borderId="2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/>
    </xf>
    <xf numFmtId="0" fontId="6" fillId="2" borderId="4" xfId="0" applyFont="1" applyFill="1" applyBorder="1" applyAlignment="1">
      <alignment horizontal="left" vertical="center" wrapText="1"/>
    </xf>
    <xf numFmtId="0" fontId="1" fillId="0" borderId="0" xfId="0" applyFont="1"/>
    <xf numFmtId="0" fontId="3" fillId="2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left" vertical="center" wrapText="1"/>
    </xf>
    <xf numFmtId="3" fontId="6" fillId="2" borderId="4" xfId="0" applyNumberFormat="1" applyFont="1" applyFill="1" applyBorder="1" applyAlignment="1">
      <alignment horizontal="right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0" fillId="2" borderId="3" xfId="0" quotePrefix="1" applyFont="1" applyFill="1" applyBorder="1" applyAlignment="1">
      <alignment horizontal="left" vertical="center"/>
    </xf>
    <xf numFmtId="3" fontId="0" fillId="0" borderId="0" xfId="0" applyNumberFormat="1"/>
    <xf numFmtId="4" fontId="1" fillId="0" borderId="0" xfId="0" applyNumberFormat="1" applyFont="1"/>
    <xf numFmtId="4" fontId="0" fillId="0" borderId="0" xfId="0" applyNumberFormat="1"/>
    <xf numFmtId="0" fontId="0" fillId="2" borderId="0" xfId="0" applyFill="1"/>
    <xf numFmtId="0" fontId="3" fillId="2" borderId="2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18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vertical="center" wrapText="1"/>
    </xf>
    <xf numFmtId="0" fontId="18" fillId="2" borderId="4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3" fontId="1" fillId="0" borderId="0" xfId="0" applyNumberFormat="1" applyFont="1"/>
    <xf numFmtId="3" fontId="21" fillId="0" borderId="0" xfId="0" applyNumberFormat="1" applyFont="1"/>
    <xf numFmtId="0" fontId="11" fillId="2" borderId="0" xfId="0" quotePrefix="1" applyFont="1" applyFill="1" applyAlignment="1">
      <alignment horizontal="left" vertical="center" wrapText="1"/>
    </xf>
    <xf numFmtId="0" fontId="9" fillId="2" borderId="0" xfId="0" applyFont="1" applyFill="1" applyAlignment="1">
      <alignment vertical="center" wrapText="1"/>
    </xf>
    <xf numFmtId="3" fontId="6" fillId="2" borderId="0" xfId="0" applyNumberFormat="1" applyFont="1" applyFill="1" applyAlignment="1">
      <alignment horizontal="right"/>
    </xf>
    <xf numFmtId="3" fontId="6" fillId="7" borderId="1" xfId="0" quotePrefix="1" applyNumberFormat="1" applyFont="1" applyFill="1" applyBorder="1" applyAlignment="1">
      <alignment horizontal="right"/>
    </xf>
    <xf numFmtId="3" fontId="6" fillId="7" borderId="1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0" fillId="0" borderId="0" xfId="0" applyAlignment="1">
      <alignment horizontal="left"/>
    </xf>
    <xf numFmtId="0" fontId="6" fillId="5" borderId="4" xfId="0" applyFont="1" applyFill="1" applyBorder="1" applyAlignment="1">
      <alignment horizontal="left" vertical="center" wrapText="1"/>
    </xf>
    <xf numFmtId="0" fontId="19" fillId="8" borderId="4" xfId="0" applyFont="1" applyFill="1" applyBorder="1" applyAlignment="1">
      <alignment horizontal="left" vertical="center" wrapText="1"/>
    </xf>
    <xf numFmtId="3" fontId="3" fillId="6" borderId="3" xfId="0" applyNumberFormat="1" applyFont="1" applyFill="1" applyBorder="1" applyAlignment="1">
      <alignment horizontal="right"/>
    </xf>
    <xf numFmtId="3" fontId="3" fillId="5" borderId="3" xfId="0" applyNumberFormat="1" applyFont="1" applyFill="1" applyBorder="1" applyAlignment="1">
      <alignment horizontal="right"/>
    </xf>
    <xf numFmtId="3" fontId="6" fillId="8" borderId="3" xfId="0" applyNumberFormat="1" applyFont="1" applyFill="1" applyBorder="1" applyAlignment="1">
      <alignment horizontal="right"/>
    </xf>
    <xf numFmtId="3" fontId="6" fillId="2" borderId="3" xfId="0" applyNumberFormat="1" applyFont="1" applyFill="1" applyBorder="1" applyAlignment="1">
      <alignment horizontal="right"/>
    </xf>
    <xf numFmtId="3" fontId="6" fillId="8" borderId="4" xfId="0" applyNumberFormat="1" applyFont="1" applyFill="1" applyBorder="1" applyAlignment="1">
      <alignment horizontal="right"/>
    </xf>
    <xf numFmtId="3" fontId="3" fillId="5" borderId="4" xfId="0" applyNumberFormat="1" applyFont="1" applyFill="1" applyBorder="1" applyAlignment="1">
      <alignment horizontal="right"/>
    </xf>
    <xf numFmtId="0" fontId="10" fillId="4" borderId="3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3" fontId="6" fillId="2" borderId="0" xfId="0" quotePrefix="1" applyNumberFormat="1" applyFont="1" applyFill="1" applyAlignment="1">
      <alignment horizontal="right"/>
    </xf>
    <xf numFmtId="0" fontId="0" fillId="0" borderId="3" xfId="0" applyBorder="1"/>
    <xf numFmtId="0" fontId="9" fillId="2" borderId="3" xfId="0" applyFont="1" applyFill="1" applyBorder="1" applyAlignment="1">
      <alignment vertical="center" wrapText="1"/>
    </xf>
    <xf numFmtId="0" fontId="10" fillId="2" borderId="0" xfId="0" quotePrefix="1" applyFont="1" applyFill="1" applyAlignment="1">
      <alignment horizontal="left" vertical="center" wrapText="1"/>
    </xf>
    <xf numFmtId="3" fontId="3" fillId="2" borderId="0" xfId="0" applyNumberFormat="1" applyFont="1" applyFill="1" applyAlignment="1">
      <alignment horizontal="right"/>
    </xf>
    <xf numFmtId="0" fontId="10" fillId="2" borderId="0" xfId="0" quotePrefix="1" applyFont="1" applyFill="1" applyAlignment="1">
      <alignment horizontal="left" vertical="center"/>
    </xf>
    <xf numFmtId="3" fontId="0" fillId="2" borderId="0" xfId="0" applyNumberFormat="1" applyFill="1"/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wrapText="1"/>
    </xf>
    <xf numFmtId="0" fontId="6" fillId="4" borderId="7" xfId="0" quotePrefix="1" applyFont="1" applyFill="1" applyBorder="1" applyAlignment="1">
      <alignment horizontal="center" vertical="center" wrapText="1"/>
    </xf>
    <xf numFmtId="0" fontId="6" fillId="4" borderId="8" xfId="0" quotePrefix="1" applyFont="1" applyFill="1" applyBorder="1" applyAlignment="1">
      <alignment horizontal="center" vertical="center" wrapText="1"/>
    </xf>
    <xf numFmtId="0" fontId="6" fillId="4" borderId="9" xfId="0" quotePrefix="1" applyFont="1" applyFill="1" applyBorder="1" applyAlignment="1">
      <alignment horizontal="center" vertical="center" wrapText="1"/>
    </xf>
    <xf numFmtId="0" fontId="6" fillId="4" borderId="6" xfId="0" quotePrefix="1" applyFont="1" applyFill="1" applyBorder="1" applyAlignment="1">
      <alignment horizontal="center" vertical="center" wrapText="1"/>
    </xf>
    <xf numFmtId="0" fontId="6" fillId="4" borderId="5" xfId="0" quotePrefix="1" applyFont="1" applyFill="1" applyBorder="1" applyAlignment="1">
      <alignment horizontal="center" vertical="center" wrapText="1"/>
    </xf>
    <xf numFmtId="0" fontId="6" fillId="4" borderId="10" xfId="0" quotePrefix="1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left" vertical="center" wrapText="1"/>
    </xf>
    <xf numFmtId="0" fontId="6" fillId="7" borderId="4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7" fillId="0" borderId="0" xfId="0" quotePrefix="1" applyFont="1" applyAlignment="1">
      <alignment horizontal="center" wrapText="1"/>
    </xf>
    <xf numFmtId="0" fontId="1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4" fillId="0" borderId="0" xfId="0" applyFont="1" applyAlignment="1">
      <alignment horizontal="center" wrapText="1"/>
    </xf>
    <xf numFmtId="0" fontId="5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left" vertical="center"/>
    </xf>
    <xf numFmtId="0" fontId="11" fillId="3" borderId="4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3" borderId="1" xfId="0" quotePrefix="1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vertical="center"/>
    </xf>
    <xf numFmtId="0" fontId="2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0" fontId="3" fillId="2" borderId="2" xfId="0" applyFont="1" applyFill="1" applyBorder="1" applyAlignment="1">
      <alignment horizontal="left" vertical="center" wrapText="1" indent="1"/>
    </xf>
    <xf numFmtId="0" fontId="3" fillId="2" borderId="4" xfId="0" applyFont="1" applyFill="1" applyBorder="1" applyAlignment="1">
      <alignment horizontal="left" vertical="center" wrapText="1" indent="1"/>
    </xf>
    <xf numFmtId="0" fontId="19" fillId="8" borderId="1" xfId="0" applyFont="1" applyFill="1" applyBorder="1" applyAlignment="1">
      <alignment horizontal="left" vertical="center" wrapText="1"/>
    </xf>
    <xf numFmtId="0" fontId="19" fillId="8" borderId="2" xfId="0" applyFont="1" applyFill="1" applyBorder="1" applyAlignment="1">
      <alignment horizontal="left" vertical="center" wrapText="1"/>
    </xf>
    <xf numFmtId="0" fontId="19" fillId="8" borderId="4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left" vertical="center" wrapText="1"/>
    </xf>
    <xf numFmtId="0" fontId="6" fillId="6" borderId="4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18" fillId="2" borderId="4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 xr:uid="{A3A0E03D-EE1F-449B-91B1-433CC8204EBC}"/>
    <cellStyle name="Obično_1Prihodi-rashodi2004 2" xfId="2" xr:uid="{6DDA09E7-A5E0-41F8-A25C-4B57712BCC64}"/>
  </cellStyles>
  <dxfs count="0"/>
  <tableStyles count="0" defaultTableStyle="TableStyleMedium2" defaultPivotStyle="PivotStyleLight16"/>
  <colors>
    <mruColors>
      <color rgb="FFFFFFCC"/>
      <color rgb="FFB6CAF6"/>
      <color rgb="FFCCECFF"/>
      <color rgb="FFFFFFFF"/>
      <color rgb="FF66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6"/>
  <sheetViews>
    <sheetView tabSelected="1" workbookViewId="0">
      <selection activeCell="A4" sqref="A4:I4"/>
    </sheetView>
  </sheetViews>
  <sheetFormatPr defaultRowHeight="15"/>
  <cols>
    <col min="1" max="1" width="4.42578125" customWidth="1"/>
    <col min="5" max="5" width="15.140625" customWidth="1"/>
    <col min="6" max="6" width="11.28515625" customWidth="1"/>
    <col min="7" max="9" width="17" customWidth="1"/>
  </cols>
  <sheetData>
    <row r="1" spans="1:9" ht="15.75">
      <c r="A1" s="106" t="s">
        <v>107</v>
      </c>
      <c r="B1" s="106"/>
      <c r="C1" s="106"/>
      <c r="D1" s="106"/>
      <c r="E1" s="106"/>
      <c r="F1" s="106"/>
      <c r="G1" s="106"/>
      <c r="H1" s="106"/>
      <c r="I1" s="106"/>
    </row>
    <row r="2" spans="1:9" ht="15.75">
      <c r="A2" s="106" t="s">
        <v>122</v>
      </c>
      <c r="B2" s="106"/>
      <c r="C2" s="106"/>
      <c r="D2" s="106"/>
      <c r="E2" s="106"/>
      <c r="F2" s="106"/>
      <c r="G2" s="106"/>
      <c r="H2" s="106"/>
      <c r="I2" s="106"/>
    </row>
    <row r="3" spans="1:9">
      <c r="A3" s="107"/>
      <c r="B3" s="107"/>
      <c r="C3" s="107"/>
      <c r="D3" s="107"/>
      <c r="E3" s="107"/>
      <c r="F3" s="107"/>
      <c r="G3" s="107"/>
      <c r="H3" s="107"/>
      <c r="I3" s="107"/>
    </row>
    <row r="4" spans="1:9" ht="74.25" customHeight="1">
      <c r="A4" s="108" t="s">
        <v>123</v>
      </c>
      <c r="B4" s="108"/>
      <c r="C4" s="108"/>
      <c r="D4" s="108"/>
      <c r="E4" s="108"/>
      <c r="F4" s="108"/>
      <c r="G4" s="108"/>
      <c r="H4" s="108"/>
      <c r="I4" s="108"/>
    </row>
    <row r="5" spans="1:9" ht="12" customHeight="1">
      <c r="A5" s="3"/>
      <c r="B5" s="3"/>
      <c r="C5" s="3"/>
      <c r="D5" s="3"/>
      <c r="E5" s="3"/>
      <c r="F5" s="3"/>
      <c r="G5" s="3"/>
      <c r="H5" s="3"/>
    </row>
    <row r="6" spans="1:9" ht="15.75" customHeight="1">
      <c r="A6" s="109" t="s">
        <v>23</v>
      </c>
      <c r="B6" s="109"/>
      <c r="C6" s="109"/>
      <c r="D6" s="109"/>
      <c r="E6" s="109"/>
      <c r="F6" s="109"/>
      <c r="G6" s="109"/>
      <c r="H6" s="109"/>
      <c r="I6" s="109"/>
    </row>
    <row r="7" spans="1:9" ht="15" customHeight="1">
      <c r="A7" s="3"/>
      <c r="B7" s="3"/>
      <c r="C7" s="3"/>
      <c r="D7" s="3"/>
      <c r="E7" s="3"/>
      <c r="F7" s="3"/>
      <c r="G7" s="3"/>
      <c r="H7" s="4"/>
    </row>
    <row r="8" spans="1:9" s="32" customFormat="1" ht="15.75">
      <c r="A8" s="91" t="s">
        <v>99</v>
      </c>
      <c r="B8" s="91"/>
      <c r="C8" s="91"/>
      <c r="D8" s="91"/>
      <c r="E8" s="91"/>
      <c r="F8" s="91"/>
      <c r="G8" s="91"/>
      <c r="H8" s="91"/>
      <c r="I8" s="91"/>
    </row>
    <row r="9" spans="1:9" s="32" customFormat="1" ht="29.25" customHeight="1">
      <c r="A9" s="110" t="s">
        <v>108</v>
      </c>
      <c r="B9" s="110"/>
      <c r="C9" s="110"/>
      <c r="D9" s="110"/>
      <c r="E9" s="110"/>
      <c r="F9" s="110"/>
      <c r="G9" s="110"/>
      <c r="H9" s="110"/>
      <c r="I9" s="110"/>
    </row>
    <row r="10" spans="1:9" ht="11.25" customHeight="1">
      <c r="A10" s="68"/>
      <c r="B10" s="68"/>
      <c r="C10" s="68"/>
      <c r="D10" s="68"/>
      <c r="E10" s="68"/>
      <c r="F10" s="68"/>
      <c r="G10" s="68"/>
      <c r="H10" s="68"/>
      <c r="I10" s="68"/>
    </row>
    <row r="11" spans="1:9" ht="18" customHeight="1">
      <c r="A11" s="91" t="s">
        <v>96</v>
      </c>
      <c r="B11" s="91"/>
      <c r="C11" s="91"/>
      <c r="D11" s="91"/>
      <c r="E11" s="91"/>
      <c r="F11" s="91"/>
      <c r="G11" s="91"/>
      <c r="H11" s="91"/>
    </row>
    <row r="12" spans="1:9" ht="12.75" customHeight="1">
      <c r="A12" s="1"/>
      <c r="B12" s="2"/>
      <c r="C12" s="2"/>
      <c r="D12" s="2"/>
      <c r="E12" s="5"/>
      <c r="F12" s="5"/>
      <c r="G12" s="6"/>
      <c r="H12" s="6"/>
    </row>
    <row r="13" spans="1:9" ht="30.75" customHeight="1">
      <c r="A13" s="93" t="s">
        <v>89</v>
      </c>
      <c r="B13" s="94"/>
      <c r="C13" s="94"/>
      <c r="D13" s="94"/>
      <c r="E13" s="94"/>
      <c r="F13" s="95"/>
      <c r="G13" s="34" t="s">
        <v>113</v>
      </c>
      <c r="H13" s="34" t="s">
        <v>111</v>
      </c>
      <c r="I13" s="34" t="s">
        <v>112</v>
      </c>
    </row>
    <row r="14" spans="1:9" ht="18.75" customHeight="1">
      <c r="A14" s="96"/>
      <c r="B14" s="97"/>
      <c r="C14" s="97"/>
      <c r="D14" s="97"/>
      <c r="E14" s="97"/>
      <c r="F14" s="98"/>
      <c r="G14" s="20" t="s">
        <v>66</v>
      </c>
      <c r="H14" s="20" t="s">
        <v>66</v>
      </c>
      <c r="I14" s="20" t="s">
        <v>66</v>
      </c>
    </row>
    <row r="15" spans="1:9">
      <c r="A15" s="119" t="s">
        <v>0</v>
      </c>
      <c r="B15" s="118"/>
      <c r="C15" s="118"/>
      <c r="D15" s="118"/>
      <c r="E15" s="120"/>
      <c r="F15" s="30"/>
      <c r="G15" s="26">
        <f t="shared" ref="G15:I15" si="0">+G16+G17</f>
        <v>2790617</v>
      </c>
      <c r="H15" s="26">
        <f t="shared" si="0"/>
        <v>15950</v>
      </c>
      <c r="I15" s="26">
        <f t="shared" si="0"/>
        <v>2806567</v>
      </c>
    </row>
    <row r="16" spans="1:9" ht="15" customHeight="1">
      <c r="A16" s="57">
        <v>6</v>
      </c>
      <c r="B16" s="111" t="s">
        <v>9</v>
      </c>
      <c r="C16" s="111"/>
      <c r="D16" s="111"/>
      <c r="E16" s="111"/>
      <c r="F16" s="112"/>
      <c r="G16" s="27">
        <f>+' Račun prihoda i rashoda'!E12</f>
        <v>2790617</v>
      </c>
      <c r="H16" s="27">
        <f>+' Račun prihoda i rashoda'!F12</f>
        <v>15950</v>
      </c>
      <c r="I16" s="27">
        <f>+' Račun prihoda i rashoda'!G12</f>
        <v>2806567</v>
      </c>
    </row>
    <row r="17" spans="1:9" ht="15" customHeight="1">
      <c r="A17" s="57">
        <v>7</v>
      </c>
      <c r="B17" s="111" t="s">
        <v>10</v>
      </c>
      <c r="C17" s="111"/>
      <c r="D17" s="111"/>
      <c r="E17" s="111"/>
      <c r="F17" s="112"/>
      <c r="G17" s="27">
        <f>+' Račun prihoda i rashoda'!E25</f>
        <v>0</v>
      </c>
      <c r="H17" s="27">
        <f>+' Račun prihoda i rashoda'!F25</f>
        <v>0</v>
      </c>
      <c r="I17" s="27">
        <f>+' Račun prihoda i rashoda'!G25</f>
        <v>0</v>
      </c>
    </row>
    <row r="18" spans="1:9">
      <c r="A18" s="113" t="s">
        <v>2</v>
      </c>
      <c r="B18" s="114"/>
      <c r="C18" s="114"/>
      <c r="D18" s="114"/>
      <c r="E18" s="114"/>
      <c r="F18" s="115"/>
      <c r="G18" s="26">
        <f t="shared" ref="G18:I18" si="1">+G19+G20</f>
        <v>2816617</v>
      </c>
      <c r="H18" s="26">
        <f t="shared" si="1"/>
        <v>15091</v>
      </c>
      <c r="I18" s="26">
        <f t="shared" si="1"/>
        <v>2831708</v>
      </c>
    </row>
    <row r="19" spans="1:9" ht="15" customHeight="1">
      <c r="A19" s="57">
        <v>3</v>
      </c>
      <c r="B19" s="116" t="s">
        <v>13</v>
      </c>
      <c r="C19" s="111"/>
      <c r="D19" s="111"/>
      <c r="E19" s="111"/>
      <c r="F19" s="112"/>
      <c r="G19" s="27">
        <f>+' Račun prihoda i rashoda'!E41</f>
        <v>2794452</v>
      </c>
      <c r="H19" s="27">
        <f>+' Račun prihoda i rashoda'!F41</f>
        <v>-15041</v>
      </c>
      <c r="I19" s="27">
        <f>+' Račun prihoda i rashoda'!G41</f>
        <v>2779411</v>
      </c>
    </row>
    <row r="20" spans="1:9" ht="15" customHeight="1">
      <c r="A20" s="57">
        <v>4</v>
      </c>
      <c r="B20" s="116" t="s">
        <v>15</v>
      </c>
      <c r="C20" s="111"/>
      <c r="D20" s="111"/>
      <c r="E20" s="111"/>
      <c r="F20" s="112"/>
      <c r="G20" s="27">
        <f>+' Račun prihoda i rashoda'!E57</f>
        <v>22165</v>
      </c>
      <c r="H20" s="27">
        <f>+' Račun prihoda i rashoda'!F57</f>
        <v>30132</v>
      </c>
      <c r="I20" s="27">
        <f>+' Račun prihoda i rashoda'!G57</f>
        <v>52297</v>
      </c>
    </row>
    <row r="21" spans="1:9">
      <c r="A21" s="117" t="s">
        <v>3</v>
      </c>
      <c r="B21" s="118"/>
      <c r="C21" s="118"/>
      <c r="D21" s="118"/>
      <c r="E21" s="118"/>
      <c r="F21" s="29"/>
      <c r="G21" s="26">
        <f t="shared" ref="G21:I21" si="2">+G15-G18</f>
        <v>-26000</v>
      </c>
      <c r="H21" s="26">
        <f t="shared" si="2"/>
        <v>859</v>
      </c>
      <c r="I21" s="26">
        <f t="shared" si="2"/>
        <v>-25141</v>
      </c>
    </row>
    <row r="22" spans="1:9" ht="15.75" customHeight="1">
      <c r="A22" s="3"/>
      <c r="B22" s="7"/>
      <c r="C22" s="7"/>
      <c r="D22" s="7"/>
      <c r="E22" s="7"/>
      <c r="F22" s="7"/>
      <c r="G22" s="22"/>
      <c r="H22" s="22"/>
    </row>
    <row r="23" spans="1:9" s="45" customFormat="1">
      <c r="A23" s="61"/>
      <c r="B23" s="62"/>
      <c r="C23" s="62"/>
      <c r="D23" s="62"/>
      <c r="E23" s="62"/>
      <c r="F23" s="62"/>
      <c r="G23" s="63"/>
      <c r="H23" s="63"/>
      <c r="I23" s="63"/>
    </row>
    <row r="24" spans="1:9" ht="16.5" customHeight="1">
      <c r="A24" s="91" t="s">
        <v>97</v>
      </c>
      <c r="B24" s="92"/>
      <c r="C24" s="92"/>
      <c r="D24" s="92"/>
      <c r="E24" s="92"/>
      <c r="F24" s="92"/>
      <c r="G24" s="92"/>
      <c r="H24" s="92"/>
    </row>
    <row r="25" spans="1:9" ht="15" customHeight="1">
      <c r="A25" s="3"/>
      <c r="B25" s="7"/>
      <c r="C25" s="7"/>
      <c r="D25" s="7"/>
      <c r="E25" s="7"/>
      <c r="F25" s="7"/>
      <c r="G25" s="22"/>
      <c r="H25" s="22"/>
    </row>
    <row r="26" spans="1:9" ht="25.5" customHeight="1">
      <c r="A26" s="93" t="s">
        <v>89</v>
      </c>
      <c r="B26" s="94"/>
      <c r="C26" s="94"/>
      <c r="D26" s="94"/>
      <c r="E26" s="94"/>
      <c r="F26" s="95"/>
      <c r="G26" s="34" t="s">
        <v>113</v>
      </c>
      <c r="H26" s="34" t="s">
        <v>111</v>
      </c>
      <c r="I26" s="34" t="s">
        <v>112</v>
      </c>
    </row>
    <row r="27" spans="1:9">
      <c r="A27" s="96"/>
      <c r="B27" s="97"/>
      <c r="C27" s="97"/>
      <c r="D27" s="97"/>
      <c r="E27" s="97"/>
      <c r="F27" s="98"/>
      <c r="G27" s="20" t="s">
        <v>66</v>
      </c>
      <c r="H27" s="20" t="s">
        <v>66</v>
      </c>
      <c r="I27" s="20" t="s">
        <v>66</v>
      </c>
    </row>
    <row r="28" spans="1:9" ht="15.75" customHeight="1">
      <c r="A28" s="57">
        <v>8</v>
      </c>
      <c r="B28" s="111" t="s">
        <v>20</v>
      </c>
      <c r="C28" s="111"/>
      <c r="D28" s="111"/>
      <c r="E28" s="111"/>
      <c r="F28" s="112"/>
      <c r="G28" s="27">
        <v>0</v>
      </c>
      <c r="H28" s="27">
        <v>0</v>
      </c>
      <c r="I28" s="27">
        <v>0</v>
      </c>
    </row>
    <row r="29" spans="1:9" ht="15.75" customHeight="1">
      <c r="A29" s="57">
        <v>5</v>
      </c>
      <c r="B29" s="111" t="s">
        <v>21</v>
      </c>
      <c r="C29" s="111"/>
      <c r="D29" s="111"/>
      <c r="E29" s="111"/>
      <c r="F29" s="112"/>
      <c r="G29" s="27">
        <v>0</v>
      </c>
      <c r="H29" s="27">
        <v>0</v>
      </c>
      <c r="I29" s="27">
        <v>0</v>
      </c>
    </row>
    <row r="30" spans="1:9">
      <c r="A30" s="117" t="s">
        <v>4</v>
      </c>
      <c r="B30" s="118"/>
      <c r="C30" s="118"/>
      <c r="D30" s="118"/>
      <c r="E30" s="118"/>
      <c r="F30" s="29"/>
      <c r="G30" s="26">
        <f t="shared" ref="G30:I30" si="3">+G28-G29</f>
        <v>0</v>
      </c>
      <c r="H30" s="26">
        <f t="shared" si="3"/>
        <v>0</v>
      </c>
      <c r="I30" s="26">
        <f t="shared" si="3"/>
        <v>0</v>
      </c>
    </row>
    <row r="31" spans="1:9" ht="15" customHeight="1">
      <c r="A31" s="21"/>
      <c r="B31" s="7"/>
      <c r="C31" s="7"/>
      <c r="D31" s="7"/>
      <c r="E31" s="7"/>
      <c r="F31" s="7"/>
      <c r="G31" s="22"/>
      <c r="H31" s="22"/>
    </row>
    <row r="32" spans="1:9" s="45" customFormat="1">
      <c r="A32" s="61"/>
      <c r="B32" s="62"/>
      <c r="C32" s="62"/>
      <c r="D32" s="62"/>
      <c r="E32" s="62"/>
      <c r="F32" s="62"/>
      <c r="G32" s="63"/>
      <c r="H32" s="63"/>
      <c r="I32" s="63"/>
    </row>
    <row r="33" spans="1:9" ht="40.5" customHeight="1">
      <c r="A33" s="91" t="s">
        <v>35</v>
      </c>
      <c r="B33" s="92"/>
      <c r="C33" s="92"/>
      <c r="D33" s="92"/>
      <c r="E33" s="92"/>
      <c r="F33" s="92"/>
      <c r="G33" s="92"/>
      <c r="H33" s="92"/>
    </row>
    <row r="34" spans="1:9" ht="18">
      <c r="A34" s="21"/>
      <c r="B34" s="7"/>
      <c r="C34" s="7"/>
      <c r="D34" s="7"/>
      <c r="E34" s="7"/>
      <c r="F34" s="7"/>
      <c r="G34" s="22"/>
      <c r="H34" s="22"/>
    </row>
    <row r="35" spans="1:9" ht="25.5" customHeight="1">
      <c r="A35" s="93" t="s">
        <v>89</v>
      </c>
      <c r="B35" s="94"/>
      <c r="C35" s="94"/>
      <c r="D35" s="94"/>
      <c r="E35" s="94"/>
      <c r="F35" s="95"/>
      <c r="G35" s="34" t="s">
        <v>113</v>
      </c>
      <c r="H35" s="34" t="s">
        <v>111</v>
      </c>
      <c r="I35" s="34" t="s">
        <v>112</v>
      </c>
    </row>
    <row r="36" spans="1:9">
      <c r="A36" s="96"/>
      <c r="B36" s="97"/>
      <c r="C36" s="97"/>
      <c r="D36" s="97"/>
      <c r="E36" s="97"/>
      <c r="F36" s="98"/>
      <c r="G36" s="20" t="s">
        <v>66</v>
      </c>
      <c r="H36" s="20" t="s">
        <v>66</v>
      </c>
      <c r="I36" s="20" t="s">
        <v>66</v>
      </c>
    </row>
    <row r="37" spans="1:9" ht="25.5" customHeight="1">
      <c r="A37" s="58">
        <v>9</v>
      </c>
      <c r="B37" s="99" t="s">
        <v>90</v>
      </c>
      <c r="C37" s="99"/>
      <c r="D37" s="99"/>
      <c r="E37" s="99"/>
      <c r="F37" s="100"/>
      <c r="G37" s="64">
        <f>+' Račun prihoda i rashoda'!E33</f>
        <v>26000</v>
      </c>
      <c r="H37" s="64">
        <f>+' Račun prihoda i rashoda'!F33</f>
        <v>-859</v>
      </c>
      <c r="I37" s="65">
        <f>+' Račun prihoda i rashoda'!G33</f>
        <v>25141</v>
      </c>
    </row>
    <row r="38" spans="1:9" ht="25.5" customHeight="1">
      <c r="A38" s="58">
        <v>9</v>
      </c>
      <c r="B38" s="99" t="s">
        <v>91</v>
      </c>
      <c r="C38" s="99"/>
      <c r="D38" s="99"/>
      <c r="E38" s="99"/>
      <c r="F38" s="100"/>
      <c r="G38" s="64">
        <f>+' Račun prihoda i rashoda'!E70</f>
        <v>0</v>
      </c>
      <c r="H38" s="64">
        <f>+' Račun prihoda i rashoda'!F70</f>
        <v>0</v>
      </c>
      <c r="I38" s="65">
        <f>+' Račun prihoda i rashoda'!G70</f>
        <v>0</v>
      </c>
    </row>
    <row r="39" spans="1:9" ht="30" customHeight="1">
      <c r="A39" s="101" t="s">
        <v>92</v>
      </c>
      <c r="B39" s="102"/>
      <c r="C39" s="102"/>
      <c r="D39" s="102"/>
      <c r="E39" s="102"/>
      <c r="F39" s="103"/>
      <c r="G39" s="28">
        <f t="shared" ref="G39:I39" si="4">+G37-G38</f>
        <v>26000</v>
      </c>
      <c r="H39" s="28">
        <f t="shared" si="4"/>
        <v>-859</v>
      </c>
      <c r="I39" s="28">
        <f t="shared" si="4"/>
        <v>25141</v>
      </c>
    </row>
    <row r="40" spans="1:9" s="45" customFormat="1" ht="17.25" customHeight="1">
      <c r="A40" s="81"/>
      <c r="B40" s="81"/>
      <c r="C40" s="81"/>
      <c r="D40" s="81"/>
      <c r="E40" s="81"/>
      <c r="F40" s="81"/>
      <c r="G40" s="82"/>
      <c r="H40" s="82"/>
      <c r="I40" s="82"/>
    </row>
    <row r="41" spans="1:9" ht="12.75" customHeight="1">
      <c r="A41" s="16"/>
      <c r="B41" s="17"/>
      <c r="C41" s="17"/>
      <c r="D41" s="17"/>
      <c r="E41" s="17"/>
      <c r="F41" s="17"/>
      <c r="G41" s="18"/>
      <c r="H41" s="18"/>
    </row>
    <row r="42" spans="1:9" ht="17.25" customHeight="1">
      <c r="A42" s="105" t="s">
        <v>98</v>
      </c>
      <c r="B42" s="105"/>
      <c r="C42" s="105"/>
      <c r="D42" s="105"/>
      <c r="E42" s="105"/>
      <c r="F42" s="105"/>
      <c r="G42" s="105"/>
      <c r="H42" s="105"/>
      <c r="I42" s="105"/>
    </row>
    <row r="43" spans="1:9" ht="17.25" customHeight="1">
      <c r="A43" s="16"/>
      <c r="B43" s="17"/>
      <c r="C43" s="17"/>
      <c r="D43" s="17"/>
      <c r="E43" s="17"/>
      <c r="F43" s="17"/>
      <c r="G43" s="18"/>
      <c r="H43" s="18"/>
    </row>
    <row r="44" spans="1:9" ht="25.5" customHeight="1">
      <c r="A44" s="93" t="s">
        <v>89</v>
      </c>
      <c r="B44" s="94"/>
      <c r="C44" s="94"/>
      <c r="D44" s="94"/>
      <c r="E44" s="94"/>
      <c r="F44" s="95"/>
      <c r="G44" s="34" t="s">
        <v>113</v>
      </c>
      <c r="H44" s="34" t="s">
        <v>111</v>
      </c>
      <c r="I44" s="34" t="s">
        <v>112</v>
      </c>
    </row>
    <row r="45" spans="1:9">
      <c r="A45" s="96"/>
      <c r="B45" s="97"/>
      <c r="C45" s="97"/>
      <c r="D45" s="97"/>
      <c r="E45" s="97"/>
      <c r="F45" s="98"/>
      <c r="G45" s="20" t="s">
        <v>66</v>
      </c>
      <c r="H45" s="20" t="s">
        <v>66</v>
      </c>
      <c r="I45" s="20" t="s">
        <v>66</v>
      </c>
    </row>
    <row r="46" spans="1:9" ht="25.5" customHeight="1">
      <c r="A46" s="104" t="s">
        <v>93</v>
      </c>
      <c r="B46" s="99"/>
      <c r="C46" s="99"/>
      <c r="D46" s="99"/>
      <c r="E46" s="99"/>
      <c r="F46" s="100"/>
      <c r="G46" s="64">
        <f>+G15+G28+G37</f>
        <v>2816617</v>
      </c>
      <c r="H46" s="64">
        <f>+H15+H28+H37</f>
        <v>15091</v>
      </c>
      <c r="I46" s="64">
        <f>+I15+I28+I37</f>
        <v>2831708</v>
      </c>
    </row>
    <row r="47" spans="1:9" ht="25.5" customHeight="1">
      <c r="A47" s="104" t="s">
        <v>94</v>
      </c>
      <c r="B47" s="99"/>
      <c r="C47" s="99"/>
      <c r="D47" s="99"/>
      <c r="E47" s="99"/>
      <c r="F47" s="100"/>
      <c r="G47" s="64">
        <f>+G18+G29+G38</f>
        <v>2816617</v>
      </c>
      <c r="H47" s="64">
        <f>+H18+H29+H38</f>
        <v>15091</v>
      </c>
      <c r="I47" s="64">
        <f>+I18+I29+I38</f>
        <v>2831708</v>
      </c>
    </row>
    <row r="48" spans="1:9" ht="23.25" customHeight="1">
      <c r="A48" s="101" t="s">
        <v>95</v>
      </c>
      <c r="B48" s="102"/>
      <c r="C48" s="102"/>
      <c r="D48" s="102"/>
      <c r="E48" s="102"/>
      <c r="F48" s="103"/>
      <c r="G48" s="28">
        <f t="shared" ref="G48:I48" si="5">+G46-G47</f>
        <v>0</v>
      </c>
      <c r="H48" s="28">
        <f t="shared" si="5"/>
        <v>0</v>
      </c>
      <c r="I48" s="28">
        <f t="shared" si="5"/>
        <v>0</v>
      </c>
    </row>
    <row r="49" spans="1:8" ht="18" customHeight="1">
      <c r="A49" s="16"/>
      <c r="B49" s="17"/>
      <c r="C49" s="17"/>
      <c r="D49" s="17"/>
      <c r="E49" s="17"/>
      <c r="F49" s="17"/>
      <c r="G49" s="18"/>
      <c r="H49" s="18"/>
    </row>
    <row r="50" spans="1:8" ht="18" customHeight="1">
      <c r="A50" s="16"/>
      <c r="B50" s="17"/>
      <c r="C50" s="17"/>
      <c r="D50" s="17"/>
      <c r="E50" s="17"/>
      <c r="F50" s="17"/>
      <c r="G50" s="18"/>
      <c r="H50" s="18"/>
    </row>
    <row r="51" spans="1:8" ht="11.25" customHeight="1">
      <c r="A51" s="16"/>
      <c r="B51" s="17"/>
      <c r="C51" s="17"/>
      <c r="D51" s="17"/>
      <c r="E51" s="17"/>
      <c r="F51" s="17"/>
      <c r="G51" s="18"/>
      <c r="H51" s="18"/>
    </row>
    <row r="52" spans="1:8" ht="37.5" customHeight="1">
      <c r="A52" s="89" t="s">
        <v>36</v>
      </c>
      <c r="B52" s="90"/>
      <c r="C52" s="90"/>
      <c r="D52" s="90"/>
      <c r="E52" s="90"/>
      <c r="F52" s="90"/>
      <c r="G52" s="90"/>
      <c r="H52" s="90"/>
    </row>
    <row r="53" spans="1:8" ht="8.25" customHeight="1"/>
    <row r="54" spans="1:8">
      <c r="A54" s="89" t="s">
        <v>27</v>
      </c>
      <c r="B54" s="90"/>
      <c r="C54" s="90"/>
      <c r="D54" s="90"/>
      <c r="E54" s="90"/>
      <c r="F54" s="90"/>
      <c r="G54" s="90"/>
      <c r="H54" s="90"/>
    </row>
    <row r="55" spans="1:8" ht="8.25" customHeight="1"/>
    <row r="56" spans="1:8" ht="37.5" customHeight="1">
      <c r="A56" s="89" t="s">
        <v>28</v>
      </c>
      <c r="B56" s="90"/>
      <c r="C56" s="90"/>
      <c r="D56" s="90"/>
      <c r="E56" s="90"/>
      <c r="F56" s="90"/>
      <c r="G56" s="90"/>
      <c r="H56" s="90"/>
    </row>
  </sheetData>
  <mergeCells count="34">
    <mergeCell ref="A9:I9"/>
    <mergeCell ref="A39:F39"/>
    <mergeCell ref="B17:F17"/>
    <mergeCell ref="A18:F18"/>
    <mergeCell ref="B19:F19"/>
    <mergeCell ref="B20:F20"/>
    <mergeCell ref="A30:E30"/>
    <mergeCell ref="A26:F27"/>
    <mergeCell ref="B28:F28"/>
    <mergeCell ref="B29:F29"/>
    <mergeCell ref="A11:H11"/>
    <mergeCell ref="A24:H24"/>
    <mergeCell ref="A15:E15"/>
    <mergeCell ref="A13:F14"/>
    <mergeCell ref="B16:F16"/>
    <mergeCell ref="A21:E21"/>
    <mergeCell ref="A1:I1"/>
    <mergeCell ref="A2:I2"/>
    <mergeCell ref="A3:I3"/>
    <mergeCell ref="A4:I4"/>
    <mergeCell ref="A8:I8"/>
    <mergeCell ref="A6:I6"/>
    <mergeCell ref="A56:H56"/>
    <mergeCell ref="A33:H33"/>
    <mergeCell ref="A52:H52"/>
    <mergeCell ref="A54:H54"/>
    <mergeCell ref="A35:F36"/>
    <mergeCell ref="B37:F37"/>
    <mergeCell ref="B38:F38"/>
    <mergeCell ref="A48:F48"/>
    <mergeCell ref="A47:F47"/>
    <mergeCell ref="A44:F45"/>
    <mergeCell ref="A46:F46"/>
    <mergeCell ref="A42:I42"/>
  </mergeCells>
  <pageMargins left="0.7" right="0.7" top="0.75" bottom="0.75" header="0.3" footer="0.3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70"/>
  <sheetViews>
    <sheetView workbookViewId="0">
      <selection activeCell="F49" sqref="F49"/>
    </sheetView>
  </sheetViews>
  <sheetFormatPr defaultRowHeight="15"/>
  <cols>
    <col min="1" max="1" width="7.42578125" bestFit="1" customWidth="1"/>
    <col min="2" max="2" width="8.42578125" bestFit="1" customWidth="1"/>
    <col min="3" max="3" width="5.42578125" bestFit="1" customWidth="1"/>
    <col min="4" max="4" width="30.42578125" customWidth="1"/>
    <col min="5" max="7" width="15.85546875" customWidth="1"/>
    <col min="8" max="10" width="12.7109375" style="42" bestFit="1" customWidth="1"/>
    <col min="11" max="11" width="13.5703125" customWidth="1"/>
    <col min="12" max="12" width="10.140625" bestFit="1" customWidth="1"/>
    <col min="14" max="14" width="10.140625" bestFit="1" customWidth="1"/>
  </cols>
  <sheetData>
    <row r="1" spans="1:11" s="32" customFormat="1" ht="15.75" customHeight="1">
      <c r="A1" s="91" t="s">
        <v>100</v>
      </c>
      <c r="B1" s="91"/>
      <c r="C1" s="91"/>
      <c r="D1" s="91"/>
      <c r="E1" s="91"/>
      <c r="F1" s="91"/>
      <c r="G1" s="91"/>
      <c r="H1" s="69"/>
      <c r="I1" s="69"/>
    </row>
    <row r="2" spans="1:11" ht="15.75">
      <c r="A2" s="91"/>
      <c r="B2" s="91"/>
      <c r="C2" s="91"/>
      <c r="D2" s="91"/>
      <c r="E2" s="91"/>
      <c r="F2" s="91"/>
      <c r="G2" s="91"/>
    </row>
    <row r="3" spans="1:11" ht="18" customHeight="1">
      <c r="A3" s="106" t="s">
        <v>109</v>
      </c>
      <c r="B3" s="106"/>
      <c r="C3" s="106"/>
      <c r="D3" s="106"/>
      <c r="E3" s="106"/>
      <c r="F3" s="106"/>
      <c r="G3" s="106"/>
    </row>
    <row r="4" spans="1:11" ht="18" customHeight="1">
      <c r="A4" s="106" t="s">
        <v>119</v>
      </c>
      <c r="B4" s="106"/>
      <c r="C4" s="106"/>
      <c r="D4" s="106"/>
      <c r="E4" s="106"/>
      <c r="F4" s="106"/>
      <c r="G4" s="106"/>
    </row>
    <row r="5" spans="1:11" ht="14.25" customHeight="1">
      <c r="A5" s="122"/>
      <c r="B5" s="122"/>
      <c r="C5" s="122"/>
      <c r="D5" s="122"/>
      <c r="E5" s="122"/>
      <c r="F5" s="122"/>
      <c r="G5" s="122"/>
      <c r="K5" s="44"/>
    </row>
    <row r="6" spans="1:11" ht="20.25" customHeight="1">
      <c r="A6" s="91" t="s">
        <v>101</v>
      </c>
      <c r="B6" s="91"/>
      <c r="C6" s="91"/>
      <c r="D6" s="91"/>
      <c r="E6" s="91"/>
      <c r="F6" s="91"/>
      <c r="G6" s="91"/>
      <c r="H6" s="70"/>
      <c r="I6" s="70"/>
      <c r="J6"/>
    </row>
    <row r="7" spans="1:11" ht="15" customHeight="1">
      <c r="A7" s="66"/>
      <c r="B7" s="66"/>
      <c r="C7" s="66"/>
      <c r="D7" s="66"/>
      <c r="E7" s="66"/>
      <c r="F7" s="66"/>
      <c r="G7" s="66"/>
      <c r="H7" s="70"/>
      <c r="I7" s="70"/>
      <c r="J7"/>
    </row>
    <row r="8" spans="1:11" ht="17.25" customHeight="1">
      <c r="A8" s="121" t="s">
        <v>1</v>
      </c>
      <c r="B8" s="121"/>
      <c r="C8" s="121"/>
      <c r="D8" s="121"/>
      <c r="E8" s="121"/>
      <c r="F8" s="121"/>
      <c r="G8" s="121"/>
      <c r="H8" s="70"/>
      <c r="I8" s="70"/>
      <c r="J8"/>
    </row>
    <row r="9" spans="1:11" ht="13.5" customHeight="1">
      <c r="A9" s="3"/>
      <c r="B9" s="3"/>
      <c r="C9" s="3"/>
      <c r="D9" s="3"/>
      <c r="E9" s="3"/>
      <c r="F9" s="4"/>
      <c r="G9" s="39"/>
      <c r="K9" s="44"/>
    </row>
    <row r="10" spans="1:11" ht="36" customHeight="1">
      <c r="A10" s="20" t="s">
        <v>6</v>
      </c>
      <c r="B10" s="19" t="s">
        <v>7</v>
      </c>
      <c r="C10" s="19" t="s">
        <v>8</v>
      </c>
      <c r="D10" s="19" t="s">
        <v>5</v>
      </c>
      <c r="E10" s="34" t="s">
        <v>113</v>
      </c>
      <c r="F10" s="34" t="s">
        <v>111</v>
      </c>
      <c r="G10" s="34" t="s">
        <v>112</v>
      </c>
      <c r="K10" s="44"/>
    </row>
    <row r="11" spans="1:11">
      <c r="A11" s="20"/>
      <c r="B11" s="19"/>
      <c r="C11" s="19"/>
      <c r="D11" s="19"/>
      <c r="E11" s="19" t="s">
        <v>66</v>
      </c>
      <c r="F11" s="19" t="s">
        <v>66</v>
      </c>
      <c r="G11" s="19" t="s">
        <v>66</v>
      </c>
      <c r="K11" s="44"/>
    </row>
    <row r="12" spans="1:11" s="32" customFormat="1" ht="15.75" customHeight="1">
      <c r="A12" s="10">
        <v>6</v>
      </c>
      <c r="B12" s="10"/>
      <c r="C12" s="10"/>
      <c r="D12" s="10" t="s">
        <v>9</v>
      </c>
      <c r="E12" s="38">
        <f t="shared" ref="E12:G12" si="0">+E13+E15+E17+E20+E23</f>
        <v>2790617</v>
      </c>
      <c r="F12" s="38">
        <f t="shared" si="0"/>
        <v>15950</v>
      </c>
      <c r="G12" s="38">
        <f t="shared" si="0"/>
        <v>2806567</v>
      </c>
      <c r="H12" s="59"/>
      <c r="I12" s="59"/>
      <c r="J12" s="59"/>
      <c r="K12" s="43"/>
    </row>
    <row r="13" spans="1:11" s="32" customFormat="1" ht="38.25">
      <c r="A13" s="10"/>
      <c r="B13" s="10">
        <v>63</v>
      </c>
      <c r="C13" s="10"/>
      <c r="D13" s="10" t="s">
        <v>33</v>
      </c>
      <c r="E13" s="38">
        <f t="shared" ref="E13:G13" si="1">+E14</f>
        <v>19908</v>
      </c>
      <c r="F13" s="38">
        <f t="shared" si="1"/>
        <v>10000</v>
      </c>
      <c r="G13" s="38">
        <f t="shared" si="1"/>
        <v>29908</v>
      </c>
      <c r="H13" s="59"/>
      <c r="I13" s="59"/>
      <c r="J13" s="59"/>
      <c r="K13" s="43"/>
    </row>
    <row r="14" spans="1:11" ht="25.5">
      <c r="A14" s="11"/>
      <c r="B14" s="11"/>
      <c r="C14" s="80" t="s">
        <v>59</v>
      </c>
      <c r="D14" s="15" t="s">
        <v>75</v>
      </c>
      <c r="E14" s="8">
        <f>1327+18581</f>
        <v>19908</v>
      </c>
      <c r="F14" s="8">
        <v>10000</v>
      </c>
      <c r="G14" s="8">
        <f>+E14+F14</f>
        <v>29908</v>
      </c>
      <c r="K14" s="44"/>
    </row>
    <row r="15" spans="1:11" s="32" customFormat="1" ht="24" customHeight="1">
      <c r="A15" s="10"/>
      <c r="B15" s="10">
        <v>64</v>
      </c>
      <c r="C15" s="10"/>
      <c r="D15" s="10" t="s">
        <v>62</v>
      </c>
      <c r="E15" s="38">
        <f t="shared" ref="E15:G15" si="2">+E16</f>
        <v>1</v>
      </c>
      <c r="F15" s="38">
        <f t="shared" si="2"/>
        <v>0</v>
      </c>
      <c r="G15" s="38">
        <f t="shared" si="2"/>
        <v>1</v>
      </c>
      <c r="H15" s="59"/>
      <c r="I15" s="59"/>
      <c r="J15" s="59"/>
      <c r="K15" s="43"/>
    </row>
    <row r="16" spans="1:11" ht="25.5">
      <c r="A16" s="11"/>
      <c r="B16" s="11"/>
      <c r="C16" s="80" t="s">
        <v>57</v>
      </c>
      <c r="D16" s="15" t="s">
        <v>76</v>
      </c>
      <c r="E16" s="8">
        <v>1</v>
      </c>
      <c r="F16" s="8">
        <v>0</v>
      </c>
      <c r="G16" s="8">
        <f>+E16+F16</f>
        <v>1</v>
      </c>
    </row>
    <row r="17" spans="1:10" s="32" customFormat="1" ht="51">
      <c r="A17" s="10"/>
      <c r="B17" s="10">
        <v>65</v>
      </c>
      <c r="C17" s="10"/>
      <c r="D17" s="10" t="s">
        <v>63</v>
      </c>
      <c r="E17" s="38">
        <f t="shared" ref="E17:G17" si="3">+E18+E19</f>
        <v>548338</v>
      </c>
      <c r="F17" s="38">
        <f t="shared" si="3"/>
        <v>0</v>
      </c>
      <c r="G17" s="38">
        <f t="shared" si="3"/>
        <v>548338</v>
      </c>
      <c r="H17" s="59"/>
      <c r="I17" s="59"/>
      <c r="J17" s="59"/>
    </row>
    <row r="18" spans="1:10" ht="25.5">
      <c r="A18" s="11"/>
      <c r="B18" s="11"/>
      <c r="C18" s="80" t="s">
        <v>58</v>
      </c>
      <c r="D18" s="15" t="s">
        <v>77</v>
      </c>
      <c r="E18" s="8">
        <v>548192</v>
      </c>
      <c r="F18" s="8">
        <v>0</v>
      </c>
      <c r="G18" s="8">
        <f>+E18+F18</f>
        <v>548192</v>
      </c>
    </row>
    <row r="19" spans="1:10" ht="25.5">
      <c r="A19" s="11"/>
      <c r="B19" s="11"/>
      <c r="C19" s="80" t="s">
        <v>61</v>
      </c>
      <c r="D19" s="15" t="s">
        <v>78</v>
      </c>
      <c r="E19" s="8">
        <v>146</v>
      </c>
      <c r="F19" s="8">
        <v>0</v>
      </c>
      <c r="G19" s="8">
        <f>+E19+F19</f>
        <v>146</v>
      </c>
    </row>
    <row r="20" spans="1:10" s="32" customFormat="1" ht="56.25" customHeight="1">
      <c r="A20" s="10"/>
      <c r="B20" s="10">
        <v>66</v>
      </c>
      <c r="C20" s="10"/>
      <c r="D20" s="10" t="s">
        <v>64</v>
      </c>
      <c r="E20" s="38">
        <f t="shared" ref="E20:G20" si="4">+E21+E22</f>
        <v>14625</v>
      </c>
      <c r="F20" s="38">
        <f t="shared" si="4"/>
        <v>19950</v>
      </c>
      <c r="G20" s="38">
        <f t="shared" si="4"/>
        <v>34575</v>
      </c>
      <c r="H20" s="59"/>
      <c r="I20" s="59"/>
      <c r="J20" s="59"/>
    </row>
    <row r="21" spans="1:10" ht="25.5">
      <c r="A21" s="11"/>
      <c r="B21" s="11"/>
      <c r="C21" s="80" t="s">
        <v>57</v>
      </c>
      <c r="D21" s="15" t="s">
        <v>76</v>
      </c>
      <c r="E21" s="8">
        <v>10617</v>
      </c>
      <c r="F21" s="8">
        <v>0</v>
      </c>
      <c r="G21" s="8">
        <f>+E21+F21</f>
        <v>10617</v>
      </c>
    </row>
    <row r="22" spans="1:10" ht="25.5">
      <c r="A22" s="11"/>
      <c r="B22" s="11"/>
      <c r="C22" s="80" t="s">
        <v>60</v>
      </c>
      <c r="D22" s="15" t="s">
        <v>79</v>
      </c>
      <c r="E22" s="8">
        <v>4008</v>
      </c>
      <c r="F22" s="8">
        <f>4650+15300</f>
        <v>19950</v>
      </c>
      <c r="G22" s="8">
        <f>+E22+F22</f>
        <v>23958</v>
      </c>
    </row>
    <row r="23" spans="1:10" s="32" customFormat="1" ht="38.25">
      <c r="A23" s="10"/>
      <c r="B23" s="10">
        <v>67</v>
      </c>
      <c r="C23" s="10"/>
      <c r="D23" s="10" t="s">
        <v>65</v>
      </c>
      <c r="E23" s="38">
        <f t="shared" ref="E23:G23" si="5">+E24</f>
        <v>2207745</v>
      </c>
      <c r="F23" s="38">
        <f t="shared" si="5"/>
        <v>-14000</v>
      </c>
      <c r="G23" s="38">
        <f t="shared" si="5"/>
        <v>2193745</v>
      </c>
      <c r="H23" s="59"/>
      <c r="I23" s="59"/>
      <c r="J23" s="59"/>
    </row>
    <row r="24" spans="1:10" ht="25.5">
      <c r="A24" s="11"/>
      <c r="B24" s="11"/>
      <c r="C24" s="80" t="s">
        <v>56</v>
      </c>
      <c r="D24" s="15" t="s">
        <v>80</v>
      </c>
      <c r="E24" s="8">
        <v>2207745</v>
      </c>
      <c r="F24" s="8">
        <f>19695-10000-25000-332+1305+332</f>
        <v>-14000</v>
      </c>
      <c r="G24" s="8">
        <f>+E24+F24</f>
        <v>2193745</v>
      </c>
    </row>
    <row r="25" spans="1:10" ht="25.5">
      <c r="A25" s="13">
        <v>7</v>
      </c>
      <c r="B25" s="13"/>
      <c r="C25" s="13"/>
      <c r="D25" s="23" t="s">
        <v>10</v>
      </c>
      <c r="E25" s="38">
        <f t="shared" ref="E25:G25" si="6">+E26</f>
        <v>0</v>
      </c>
      <c r="F25" s="38">
        <f t="shared" si="6"/>
        <v>0</v>
      </c>
      <c r="G25" s="38">
        <f t="shared" si="6"/>
        <v>0</v>
      </c>
    </row>
    <row r="26" spans="1:10" s="32" customFormat="1" ht="38.25">
      <c r="A26" s="10"/>
      <c r="B26" s="10">
        <v>72</v>
      </c>
      <c r="C26" s="10"/>
      <c r="D26" s="23" t="s">
        <v>32</v>
      </c>
      <c r="E26" s="38">
        <f t="shared" ref="E26:G26" si="7">+E27</f>
        <v>0</v>
      </c>
      <c r="F26" s="38">
        <f t="shared" si="7"/>
        <v>0</v>
      </c>
      <c r="G26" s="38">
        <f t="shared" si="7"/>
        <v>0</v>
      </c>
      <c r="H26" s="59"/>
      <c r="I26" s="59"/>
      <c r="J26" s="59"/>
    </row>
    <row r="27" spans="1:10" ht="25.5">
      <c r="A27" s="14"/>
      <c r="B27" s="14"/>
      <c r="C27" s="80" t="s">
        <v>61</v>
      </c>
      <c r="D27" s="15" t="s">
        <v>78</v>
      </c>
      <c r="E27" s="8">
        <v>0</v>
      </c>
      <c r="F27" s="8">
        <v>0</v>
      </c>
      <c r="G27" s="8">
        <f>+E27+F27</f>
        <v>0</v>
      </c>
    </row>
    <row r="30" spans="1:10" ht="17.25" customHeight="1">
      <c r="A30" s="121" t="s">
        <v>116</v>
      </c>
      <c r="B30" s="121"/>
      <c r="C30" s="121"/>
      <c r="D30" s="121"/>
      <c r="E30" s="121"/>
      <c r="F30" s="121"/>
      <c r="G30" s="121"/>
      <c r="H30" s="70"/>
      <c r="I30" s="70"/>
      <c r="J30"/>
    </row>
    <row r="32" spans="1:10">
      <c r="A32" s="13">
        <v>9</v>
      </c>
      <c r="B32" s="13"/>
      <c r="C32" s="13"/>
      <c r="D32" s="23" t="s">
        <v>106</v>
      </c>
      <c r="E32" s="77">
        <f>+E33</f>
        <v>26000</v>
      </c>
      <c r="F32" s="77">
        <f t="shared" ref="F32:G32" si="8">+F33</f>
        <v>-859</v>
      </c>
      <c r="G32" s="77">
        <f t="shared" si="8"/>
        <v>25141</v>
      </c>
    </row>
    <row r="33" spans="1:15" s="32" customFormat="1" ht="31.5" customHeight="1">
      <c r="A33" s="10"/>
      <c r="B33" s="10">
        <v>92</v>
      </c>
      <c r="C33" s="10"/>
      <c r="D33" s="23" t="s">
        <v>115</v>
      </c>
      <c r="E33" s="77">
        <f>+E34+E35</f>
        <v>26000</v>
      </c>
      <c r="F33" s="77">
        <f t="shared" ref="F33:G33" si="9">+F34+F35</f>
        <v>-859</v>
      </c>
      <c r="G33" s="77">
        <f t="shared" si="9"/>
        <v>25141</v>
      </c>
      <c r="H33" s="59"/>
      <c r="I33" s="59"/>
      <c r="J33" s="59"/>
    </row>
    <row r="34" spans="1:15" ht="25.5">
      <c r="A34" s="83"/>
      <c r="B34" s="83"/>
      <c r="C34" s="12" t="s">
        <v>58</v>
      </c>
      <c r="D34" s="15" t="s">
        <v>77</v>
      </c>
      <c r="E34" s="9">
        <v>23903</v>
      </c>
      <c r="F34" s="9">
        <v>1238</v>
      </c>
      <c r="G34" s="9">
        <f>+E34+F34</f>
        <v>25141</v>
      </c>
    </row>
    <row r="35" spans="1:15" ht="25.5">
      <c r="A35" s="83"/>
      <c r="B35" s="83"/>
      <c r="C35" s="80" t="s">
        <v>59</v>
      </c>
      <c r="D35" s="15" t="s">
        <v>75</v>
      </c>
      <c r="E35" s="9">
        <v>2097</v>
      </c>
      <c r="F35" s="9">
        <v>-2097</v>
      </c>
      <c r="G35" s="9">
        <f>+E35+F35</f>
        <v>0</v>
      </c>
    </row>
    <row r="36" spans="1:15" s="45" customFormat="1">
      <c r="C36" s="87"/>
      <c r="D36" s="85"/>
      <c r="E36" s="86"/>
      <c r="F36" s="86"/>
      <c r="G36" s="86"/>
      <c r="H36" s="88"/>
      <c r="I36" s="88"/>
      <c r="J36" s="88"/>
    </row>
    <row r="37" spans="1:15" ht="17.25" customHeight="1">
      <c r="A37" s="121" t="s">
        <v>11</v>
      </c>
      <c r="B37" s="121"/>
      <c r="C37" s="121"/>
      <c r="D37" s="121"/>
      <c r="E37" s="121"/>
      <c r="F37" s="121"/>
      <c r="G37" s="121"/>
      <c r="H37" s="70"/>
      <c r="I37" s="70"/>
      <c r="J37"/>
    </row>
    <row r="38" spans="1:15" ht="18">
      <c r="A38" s="3"/>
      <c r="B38" s="3"/>
      <c r="C38" s="3"/>
      <c r="D38" s="3"/>
      <c r="E38" s="3"/>
      <c r="F38" s="4"/>
    </row>
    <row r="39" spans="1:15" ht="25.5" customHeight="1">
      <c r="A39" s="20" t="s">
        <v>6</v>
      </c>
      <c r="B39" s="19" t="s">
        <v>7</v>
      </c>
      <c r="C39" s="19" t="s">
        <v>8</v>
      </c>
      <c r="D39" s="19" t="s">
        <v>12</v>
      </c>
      <c r="E39" s="34" t="s">
        <v>29</v>
      </c>
      <c r="F39" s="34" t="s">
        <v>30</v>
      </c>
      <c r="G39" s="34" t="s">
        <v>31</v>
      </c>
    </row>
    <row r="40" spans="1:15">
      <c r="A40" s="20"/>
      <c r="B40" s="19"/>
      <c r="C40" s="19"/>
      <c r="D40" s="19"/>
      <c r="E40" s="19" t="s">
        <v>66</v>
      </c>
      <c r="F40" s="19" t="s">
        <v>66</v>
      </c>
      <c r="G40" s="19" t="s">
        <v>66</v>
      </c>
      <c r="L40" s="42"/>
      <c r="N40" s="42"/>
    </row>
    <row r="41" spans="1:15" s="32" customFormat="1" ht="15.75" customHeight="1">
      <c r="A41" s="10">
        <v>3</v>
      </c>
      <c r="B41" s="10"/>
      <c r="C41" s="10"/>
      <c r="D41" s="10" t="s">
        <v>13</v>
      </c>
      <c r="E41" s="38">
        <f t="shared" ref="E41:G41" si="10">+E42+E46+E53+E55</f>
        <v>2794452</v>
      </c>
      <c r="F41" s="38">
        <f>+F42+F46+F53+F55</f>
        <v>-15041</v>
      </c>
      <c r="G41" s="38">
        <f t="shared" si="10"/>
        <v>2779411</v>
      </c>
      <c r="H41" s="59"/>
      <c r="I41" s="59"/>
      <c r="J41" s="59"/>
      <c r="K41" s="59"/>
      <c r="L41" s="59"/>
      <c r="M41" s="59"/>
      <c r="N41" s="59"/>
      <c r="O41" s="59"/>
    </row>
    <row r="42" spans="1:15" s="32" customFormat="1" ht="15.75" customHeight="1">
      <c r="A42" s="10"/>
      <c r="B42" s="10">
        <v>31</v>
      </c>
      <c r="C42" s="10"/>
      <c r="D42" s="10" t="s">
        <v>14</v>
      </c>
      <c r="E42" s="38">
        <f t="shared" ref="E42:G42" si="11">SUM(E43:E45)</f>
        <v>2128855</v>
      </c>
      <c r="F42" s="38">
        <f t="shared" si="11"/>
        <v>9695</v>
      </c>
      <c r="G42" s="38">
        <f t="shared" si="11"/>
        <v>2138550</v>
      </c>
      <c r="H42" s="59"/>
      <c r="I42" s="59"/>
      <c r="J42" s="59"/>
    </row>
    <row r="43" spans="1:15" ht="25.5">
      <c r="A43" s="11"/>
      <c r="B43" s="11"/>
      <c r="C43" s="12" t="s">
        <v>56</v>
      </c>
      <c r="D43" s="15" t="s">
        <v>81</v>
      </c>
      <c r="E43" s="8">
        <f>+'POSEBNI DIO'!E15</f>
        <v>2123884</v>
      </c>
      <c r="F43" s="8">
        <f>+'POSEBNI DIO'!F15</f>
        <v>9695</v>
      </c>
      <c r="G43" s="8">
        <f>+'POSEBNI DIO'!G15</f>
        <v>2133579</v>
      </c>
      <c r="I43" s="60"/>
      <c r="K43" s="42"/>
    </row>
    <row r="44" spans="1:15" ht="25.5">
      <c r="A44" s="11"/>
      <c r="B44" s="11"/>
      <c r="C44" s="12" t="s">
        <v>57</v>
      </c>
      <c r="D44" s="15" t="s">
        <v>76</v>
      </c>
      <c r="E44" s="8">
        <f>+'POSEBNI DIO'!E19</f>
        <v>332</v>
      </c>
      <c r="F44" s="8">
        <f>+'POSEBNI DIO'!F19</f>
        <v>0</v>
      </c>
      <c r="G44" s="8">
        <f>+'POSEBNI DIO'!G19</f>
        <v>332</v>
      </c>
      <c r="I44" s="60"/>
    </row>
    <row r="45" spans="1:15" ht="25.5">
      <c r="A45" s="11"/>
      <c r="B45" s="11"/>
      <c r="C45" s="12" t="s">
        <v>58</v>
      </c>
      <c r="D45" s="15" t="s">
        <v>82</v>
      </c>
      <c r="E45" s="8">
        <f>+'POSEBNI DIO'!E23+'POSEBNI DIO'!E52</f>
        <v>4639</v>
      </c>
      <c r="F45" s="8">
        <f>+'POSEBNI DIO'!F23+'POSEBNI DIO'!F52</f>
        <v>0</v>
      </c>
      <c r="G45" s="8">
        <f>+'POSEBNI DIO'!G23+'POSEBNI DIO'!G52</f>
        <v>4639</v>
      </c>
      <c r="I45" s="60"/>
      <c r="K45" s="42"/>
    </row>
    <row r="46" spans="1:15" s="32" customFormat="1">
      <c r="A46" s="24"/>
      <c r="B46" s="24">
        <v>32</v>
      </c>
      <c r="C46" s="41"/>
      <c r="D46" s="24" t="s">
        <v>26</v>
      </c>
      <c r="E46" s="38">
        <f t="shared" ref="E46:G46" si="12">SUM(E47:E52)</f>
        <v>662823</v>
      </c>
      <c r="F46" s="38">
        <f>SUM(F47:F52)</f>
        <v>-24736</v>
      </c>
      <c r="G46" s="38">
        <f t="shared" si="12"/>
        <v>638087</v>
      </c>
      <c r="H46" s="59"/>
      <c r="I46" s="60"/>
      <c r="J46" s="59"/>
    </row>
    <row r="47" spans="1:15" ht="25.5">
      <c r="A47" s="11"/>
      <c r="B47" s="11"/>
      <c r="C47" s="12" t="s">
        <v>56</v>
      </c>
      <c r="D47" s="15" t="s">
        <v>81</v>
      </c>
      <c r="E47" s="8">
        <f>+'POSEBNI DIO'!E16</f>
        <v>82533</v>
      </c>
      <c r="F47" s="8">
        <f>+'POSEBNI DIO'!F16</f>
        <v>-24027</v>
      </c>
      <c r="G47" s="8">
        <f>+'POSEBNI DIO'!G16</f>
        <v>58506</v>
      </c>
      <c r="I47" s="60"/>
    </row>
    <row r="48" spans="1:15" ht="25.5">
      <c r="A48" s="11"/>
      <c r="B48" s="11"/>
      <c r="C48" s="12" t="s">
        <v>57</v>
      </c>
      <c r="D48" s="15" t="s">
        <v>76</v>
      </c>
      <c r="E48" s="8">
        <f>+'POSEBNI DIO'!E20+'POSEBNI DIO'!E60</f>
        <v>10286</v>
      </c>
      <c r="F48" s="8">
        <f>+'POSEBNI DIO'!F20+'POSEBNI DIO'!F60</f>
        <v>0</v>
      </c>
      <c r="G48" s="8">
        <f>+'POSEBNI DIO'!G20+'POSEBNI DIO'!G60</f>
        <v>10286</v>
      </c>
      <c r="I48" s="60"/>
    </row>
    <row r="49" spans="1:10" ht="25.5">
      <c r="A49" s="11"/>
      <c r="B49" s="11"/>
      <c r="C49" s="12" t="s">
        <v>58</v>
      </c>
      <c r="D49" s="15" t="s">
        <v>82</v>
      </c>
      <c r="E49" s="8">
        <f>+'POSEBNI DIO'!E24+'POSEBNI DIO'!E45+'POSEBNI DIO'!E53+'POSEBNI DIO'!E65</f>
        <v>543845</v>
      </c>
      <c r="F49" s="8">
        <f>+'POSEBNI DIO'!F24+'POSEBNI DIO'!F45+'POSEBNI DIO'!F53+'POSEBNI DIO'!F65</f>
        <v>-3262</v>
      </c>
      <c r="G49" s="8">
        <f>+'POSEBNI DIO'!G24+'POSEBNI DIO'!G45+'POSEBNI DIO'!G53+'POSEBNI DIO'!G65</f>
        <v>540583</v>
      </c>
      <c r="I49" s="60"/>
    </row>
    <row r="50" spans="1:10" ht="25.5">
      <c r="A50" s="11"/>
      <c r="B50" s="11"/>
      <c r="C50" s="12" t="s">
        <v>59</v>
      </c>
      <c r="D50" s="15" t="s">
        <v>75</v>
      </c>
      <c r="E50" s="8">
        <f>+'POSEBNI DIO'!E28+'POSEBNI DIO'!E39+'POSEBNI DIO'!E46</f>
        <v>22005</v>
      </c>
      <c r="F50" s="8">
        <f>+'POSEBNI DIO'!F28+'POSEBNI DIO'!F39+'POSEBNI DIO'!F46</f>
        <v>-2097</v>
      </c>
      <c r="G50" s="8">
        <f>+'POSEBNI DIO'!G28+'POSEBNI DIO'!G39+'POSEBNI DIO'!G46</f>
        <v>19908</v>
      </c>
      <c r="I50" s="60"/>
    </row>
    <row r="51" spans="1:10" ht="25.5">
      <c r="A51" s="11"/>
      <c r="B51" s="11"/>
      <c r="C51" s="12" t="s">
        <v>60</v>
      </c>
      <c r="D51" s="15" t="s">
        <v>79</v>
      </c>
      <c r="E51" s="8">
        <f>+'POSEBNI DIO'!E32</f>
        <v>4008</v>
      </c>
      <c r="F51" s="8">
        <f>+'POSEBNI DIO'!F32</f>
        <v>4650</v>
      </c>
      <c r="G51" s="8">
        <f>+'POSEBNI DIO'!G32</f>
        <v>8658</v>
      </c>
      <c r="I51" s="60"/>
    </row>
    <row r="52" spans="1:10" ht="25.5">
      <c r="A52" s="11"/>
      <c r="B52" s="11"/>
      <c r="C52" s="12" t="s">
        <v>61</v>
      </c>
      <c r="D52" s="15" t="s">
        <v>83</v>
      </c>
      <c r="E52" s="8">
        <f>+'POSEBNI DIO'!E35+'POSEBNI DIO'!E73</f>
        <v>146</v>
      </c>
      <c r="F52" s="8">
        <f>+'POSEBNI DIO'!F35+'POSEBNI DIO'!F73</f>
        <v>0</v>
      </c>
      <c r="G52" s="8">
        <f>+'POSEBNI DIO'!G35+'POSEBNI DIO'!G73</f>
        <v>146</v>
      </c>
      <c r="I52" s="60"/>
    </row>
    <row r="53" spans="1:10" s="32" customFormat="1">
      <c r="A53" s="24"/>
      <c r="B53" s="24">
        <v>34</v>
      </c>
      <c r="C53" s="41"/>
      <c r="D53" s="31" t="s">
        <v>53</v>
      </c>
      <c r="E53" s="38">
        <f t="shared" ref="E53:G53" si="13">+E54</f>
        <v>2774</v>
      </c>
      <c r="F53" s="38">
        <f t="shared" si="13"/>
        <v>0</v>
      </c>
      <c r="G53" s="38">
        <f t="shared" si="13"/>
        <v>2774</v>
      </c>
      <c r="H53" s="59"/>
      <c r="I53" s="60"/>
      <c r="J53" s="59"/>
    </row>
    <row r="54" spans="1:10" ht="25.5">
      <c r="A54" s="11"/>
      <c r="B54" s="11"/>
      <c r="C54" s="12" t="s">
        <v>58</v>
      </c>
      <c r="D54" s="15" t="s">
        <v>82</v>
      </c>
      <c r="E54" s="8">
        <f>+'POSEBNI DIO'!E25</f>
        <v>2774</v>
      </c>
      <c r="F54" s="8">
        <f>+'POSEBNI DIO'!F25</f>
        <v>0</v>
      </c>
      <c r="G54" s="8">
        <f>+'POSEBNI DIO'!G25</f>
        <v>2774</v>
      </c>
      <c r="I54" s="60"/>
    </row>
    <row r="55" spans="1:10" s="32" customFormat="1">
      <c r="A55" s="24"/>
      <c r="B55" s="24">
        <v>38</v>
      </c>
      <c r="C55" s="41"/>
      <c r="D55" s="31" t="s">
        <v>54</v>
      </c>
      <c r="E55" s="38">
        <f t="shared" ref="E55:G55" si="14">+E56</f>
        <v>0</v>
      </c>
      <c r="F55" s="38">
        <f t="shared" si="14"/>
        <v>0</v>
      </c>
      <c r="G55" s="38">
        <f t="shared" si="14"/>
        <v>0</v>
      </c>
      <c r="H55" s="59"/>
      <c r="I55" s="60"/>
      <c r="J55" s="59"/>
    </row>
    <row r="56" spans="1:10" ht="25.5">
      <c r="A56" s="11"/>
      <c r="B56" s="11"/>
      <c r="C56" s="12" t="s">
        <v>59</v>
      </c>
      <c r="D56" s="15" t="s">
        <v>75</v>
      </c>
      <c r="E56" s="8">
        <f>+'POSEBNI DIO'!E29</f>
        <v>0</v>
      </c>
      <c r="F56" s="8">
        <f>+'POSEBNI DIO'!F29</f>
        <v>0</v>
      </c>
      <c r="G56" s="8">
        <f>+'POSEBNI DIO'!G29</f>
        <v>0</v>
      </c>
      <c r="I56" s="60"/>
    </row>
    <row r="57" spans="1:10" s="32" customFormat="1" ht="25.5">
      <c r="A57" s="13">
        <v>4</v>
      </c>
      <c r="B57" s="13"/>
      <c r="C57" s="13"/>
      <c r="D57" s="23" t="s">
        <v>15</v>
      </c>
      <c r="E57" s="38">
        <f t="shared" ref="E57:G57" si="15">+E58+E60</f>
        <v>22165</v>
      </c>
      <c r="F57" s="38">
        <f>+F58+F60</f>
        <v>30132</v>
      </c>
      <c r="G57" s="38">
        <f t="shared" si="15"/>
        <v>52297</v>
      </c>
      <c r="H57" s="59"/>
      <c r="I57" s="60"/>
      <c r="J57" s="59"/>
    </row>
    <row r="58" spans="1:10" s="32" customFormat="1" ht="38.25">
      <c r="A58" s="10"/>
      <c r="B58" s="10">
        <v>41</v>
      </c>
      <c r="C58" s="10"/>
      <c r="D58" s="31" t="s">
        <v>88</v>
      </c>
      <c r="E58" s="38">
        <f t="shared" ref="E58:G58" si="16">+E59</f>
        <v>1328</v>
      </c>
      <c r="F58" s="38">
        <f t="shared" si="16"/>
        <v>332</v>
      </c>
      <c r="G58" s="38">
        <f t="shared" si="16"/>
        <v>1660</v>
      </c>
      <c r="H58" s="59"/>
      <c r="I58" s="60"/>
      <c r="J58" s="59"/>
    </row>
    <row r="59" spans="1:10" ht="25.5">
      <c r="A59" s="14"/>
      <c r="B59" s="14"/>
      <c r="C59" s="12" t="s">
        <v>56</v>
      </c>
      <c r="D59" s="15" t="s">
        <v>81</v>
      </c>
      <c r="E59" s="8">
        <f>+'POSEBNI DIO'!E57</f>
        <v>1328</v>
      </c>
      <c r="F59" s="8">
        <f>+'POSEBNI DIO'!F57</f>
        <v>332</v>
      </c>
      <c r="G59" s="8">
        <f>+'POSEBNI DIO'!G57</f>
        <v>1660</v>
      </c>
      <c r="I59" s="60"/>
    </row>
    <row r="60" spans="1:10" s="32" customFormat="1" ht="38.25">
      <c r="A60" s="10"/>
      <c r="B60" s="10">
        <v>42</v>
      </c>
      <c r="C60" s="10"/>
      <c r="D60" s="31" t="s">
        <v>34</v>
      </c>
      <c r="E60" s="38">
        <f t="shared" ref="E60:G60" si="17">SUM(E61:E64)</f>
        <v>20837</v>
      </c>
      <c r="F60" s="38">
        <f>SUM(F61:F64)</f>
        <v>29800</v>
      </c>
      <c r="G60" s="38">
        <f t="shared" si="17"/>
        <v>50637</v>
      </c>
      <c r="H60" s="59"/>
      <c r="I60" s="60"/>
      <c r="J60" s="59"/>
    </row>
    <row r="61" spans="1:10" ht="25.5">
      <c r="A61" s="14"/>
      <c r="B61" s="14"/>
      <c r="C61" s="12" t="s">
        <v>57</v>
      </c>
      <c r="D61" s="15" t="s">
        <v>76</v>
      </c>
      <c r="E61" s="8">
        <f>+'POSEBNI DIO'!E41+'POSEBNI DIO'!E62</f>
        <v>0</v>
      </c>
      <c r="F61" s="8">
        <f>+'POSEBNI DIO'!F62</f>
        <v>0</v>
      </c>
      <c r="G61" s="8">
        <f>+E61+F61</f>
        <v>0</v>
      </c>
      <c r="I61" s="60"/>
    </row>
    <row r="62" spans="1:10" ht="25.5">
      <c r="A62" s="14"/>
      <c r="B62" s="14"/>
      <c r="C62" s="12" t="s">
        <v>58</v>
      </c>
      <c r="D62" s="15" t="s">
        <v>82</v>
      </c>
      <c r="E62" s="8">
        <f>+'POSEBNI DIO'!E67</f>
        <v>20837</v>
      </c>
      <c r="F62" s="8">
        <f>+'POSEBNI DIO'!F67</f>
        <v>4500</v>
      </c>
      <c r="G62" s="8">
        <f>+'POSEBNI DIO'!G67</f>
        <v>25337</v>
      </c>
      <c r="I62" s="60"/>
    </row>
    <row r="63" spans="1:10" ht="25.5">
      <c r="A63" s="14"/>
      <c r="B63" s="14"/>
      <c r="C63" s="12" t="s">
        <v>59</v>
      </c>
      <c r="D63" s="15" t="s">
        <v>75</v>
      </c>
      <c r="E63" s="8">
        <f>+'POSEBNI DIO'!E41</f>
        <v>0</v>
      </c>
      <c r="F63" s="8">
        <f>+'POSEBNI DIO'!F41</f>
        <v>10000</v>
      </c>
      <c r="G63" s="8">
        <f>+'POSEBNI DIO'!G41</f>
        <v>10000</v>
      </c>
      <c r="I63" s="60"/>
    </row>
    <row r="64" spans="1:10" ht="25.5">
      <c r="A64" s="11"/>
      <c r="B64" s="11"/>
      <c r="C64" s="12" t="s">
        <v>60</v>
      </c>
      <c r="D64" s="15" t="s">
        <v>79</v>
      </c>
      <c r="E64" s="8">
        <f>+'POSEBNI DIO'!E70</f>
        <v>0</v>
      </c>
      <c r="F64" s="8">
        <f>+'POSEBNI DIO'!F70</f>
        <v>15300</v>
      </c>
      <c r="G64" s="8">
        <f>+'POSEBNI DIO'!G70</f>
        <v>15300</v>
      </c>
      <c r="I64" s="60"/>
    </row>
    <row r="67" spans="1:10" ht="17.25" customHeight="1">
      <c r="A67" s="121" t="s">
        <v>117</v>
      </c>
      <c r="B67" s="121"/>
      <c r="C67" s="121"/>
      <c r="D67" s="121"/>
      <c r="E67" s="121"/>
      <c r="F67" s="121"/>
      <c r="G67" s="121"/>
      <c r="H67" s="70"/>
      <c r="I67" s="70"/>
      <c r="J67"/>
    </row>
    <row r="69" spans="1:10">
      <c r="A69" s="13">
        <v>9</v>
      </c>
      <c r="B69" s="13"/>
      <c r="C69" s="13"/>
      <c r="D69" s="23" t="s">
        <v>106</v>
      </c>
      <c r="E69" s="77">
        <f>+E70</f>
        <v>0</v>
      </c>
      <c r="F69" s="77">
        <f t="shared" ref="F69" si="18">+F70</f>
        <v>0</v>
      </c>
      <c r="G69" s="77">
        <f t="shared" ref="G69" si="19">+G70</f>
        <v>0</v>
      </c>
    </row>
    <row r="70" spans="1:10">
      <c r="A70" s="14"/>
      <c r="B70" s="14">
        <v>92</v>
      </c>
      <c r="C70" s="14"/>
      <c r="D70" s="84" t="s">
        <v>118</v>
      </c>
      <c r="E70" s="9">
        <v>0</v>
      </c>
      <c r="F70" s="9">
        <v>0</v>
      </c>
      <c r="G70" s="9">
        <v>0</v>
      </c>
    </row>
  </sheetData>
  <mergeCells count="10">
    <mergeCell ref="A67:G67"/>
    <mergeCell ref="A37:G37"/>
    <mergeCell ref="A6:G6"/>
    <mergeCell ref="A8:G8"/>
    <mergeCell ref="A1:G1"/>
    <mergeCell ref="A3:G3"/>
    <mergeCell ref="A5:G5"/>
    <mergeCell ref="A2:G2"/>
    <mergeCell ref="A4:G4"/>
    <mergeCell ref="A30:G30"/>
  </mergeCells>
  <pageMargins left="0.7" right="0.7" top="0.75" bottom="0.75" header="0.3" footer="0.3"/>
  <pageSetup paperSize="9" scale="8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2"/>
  <sheetViews>
    <sheetView workbookViewId="0">
      <selection activeCell="A6" sqref="A6:D6"/>
    </sheetView>
  </sheetViews>
  <sheetFormatPr defaultRowHeight="15"/>
  <cols>
    <col min="1" max="1" width="37.7109375" customWidth="1"/>
    <col min="2" max="4" width="25.28515625" customWidth="1"/>
  </cols>
  <sheetData>
    <row r="1" spans="1:7" ht="15.75">
      <c r="A1" s="91" t="s">
        <v>102</v>
      </c>
      <c r="B1" s="91"/>
      <c r="C1" s="91"/>
      <c r="D1" s="91"/>
      <c r="E1" s="69"/>
      <c r="F1" s="69"/>
      <c r="G1" s="69"/>
    </row>
    <row r="3" spans="1:7" ht="15.75">
      <c r="A3" s="106" t="s">
        <v>110</v>
      </c>
      <c r="B3" s="106"/>
      <c r="C3" s="106"/>
      <c r="D3" s="106"/>
    </row>
    <row r="5" spans="1:7" ht="18">
      <c r="A5" s="3"/>
      <c r="B5" s="3"/>
      <c r="C5" s="4"/>
      <c r="D5" s="4"/>
    </row>
    <row r="6" spans="1:7" ht="15.75" customHeight="1">
      <c r="A6" s="91" t="s">
        <v>16</v>
      </c>
      <c r="B6" s="91"/>
      <c r="C6" s="91"/>
      <c r="D6" s="91"/>
    </row>
    <row r="7" spans="1:7" ht="18">
      <c r="A7" s="3"/>
      <c r="B7" s="3"/>
      <c r="C7" s="4"/>
      <c r="D7" s="4"/>
    </row>
    <row r="8" spans="1:7" ht="34.5" customHeight="1">
      <c r="A8" s="20" t="s">
        <v>17</v>
      </c>
      <c r="B8" s="34" t="s">
        <v>113</v>
      </c>
      <c r="C8" s="34" t="s">
        <v>111</v>
      </c>
      <c r="D8" s="34" t="s">
        <v>112</v>
      </c>
    </row>
    <row r="9" spans="1:7" ht="15.75" customHeight="1">
      <c r="A9" s="10" t="s">
        <v>18</v>
      </c>
      <c r="B9" s="8">
        <f t="shared" ref="B9:D11" si="0">+B10</f>
        <v>2816617</v>
      </c>
      <c r="C9" s="8">
        <f t="shared" si="0"/>
        <v>15091</v>
      </c>
      <c r="D9" s="8">
        <f t="shared" si="0"/>
        <v>2831708</v>
      </c>
    </row>
    <row r="10" spans="1:7" ht="15.75" customHeight="1">
      <c r="A10" s="10" t="s">
        <v>68</v>
      </c>
      <c r="B10" s="8">
        <f t="shared" si="0"/>
        <v>2816617</v>
      </c>
      <c r="C10" s="8">
        <f t="shared" si="0"/>
        <v>15091</v>
      </c>
      <c r="D10" s="8">
        <f t="shared" si="0"/>
        <v>2831708</v>
      </c>
    </row>
    <row r="11" spans="1:7" ht="15.75" customHeight="1">
      <c r="A11" s="14" t="s">
        <v>67</v>
      </c>
      <c r="B11" s="8">
        <f t="shared" si="0"/>
        <v>2816617</v>
      </c>
      <c r="C11" s="8">
        <f t="shared" si="0"/>
        <v>15091</v>
      </c>
      <c r="D11" s="8">
        <f t="shared" si="0"/>
        <v>2831708</v>
      </c>
    </row>
    <row r="12" spans="1:7" ht="15.75" customHeight="1">
      <c r="A12" s="14" t="s">
        <v>69</v>
      </c>
      <c r="B12" s="9">
        <v>2816617</v>
      </c>
      <c r="C12" s="9">
        <v>15091</v>
      </c>
      <c r="D12" s="9">
        <f>+B12+C12</f>
        <v>2831708</v>
      </c>
    </row>
  </sheetData>
  <mergeCells count="3">
    <mergeCell ref="A1:D1"/>
    <mergeCell ref="A6:D6"/>
    <mergeCell ref="A3:D3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1"/>
  <sheetViews>
    <sheetView workbookViewId="0">
      <selection activeCell="A5" sqref="A5"/>
    </sheetView>
  </sheetViews>
  <sheetFormatPr defaultRowHeight="15"/>
  <cols>
    <col min="1" max="1" width="7.42578125" bestFit="1" customWidth="1"/>
    <col min="2" max="2" width="8.42578125" bestFit="1" customWidth="1"/>
    <col min="3" max="3" width="5.42578125" bestFit="1" customWidth="1"/>
    <col min="4" max="7" width="25.28515625" customWidth="1"/>
  </cols>
  <sheetData>
    <row r="1" spans="1:7" ht="15.75" customHeight="1">
      <c r="A1" s="91" t="s">
        <v>103</v>
      </c>
      <c r="B1" s="91"/>
      <c r="C1" s="91"/>
      <c r="D1" s="91"/>
      <c r="E1" s="91"/>
      <c r="F1" s="91"/>
      <c r="G1" s="91"/>
    </row>
    <row r="2" spans="1:7" ht="15.75" customHeight="1">
      <c r="A2" s="66"/>
      <c r="B2" s="66"/>
      <c r="C2" s="66"/>
      <c r="D2" s="66"/>
      <c r="E2" s="66"/>
      <c r="F2" s="66"/>
      <c r="G2" s="66"/>
    </row>
    <row r="3" spans="1:7" ht="15.75">
      <c r="A3" s="106" t="s">
        <v>120</v>
      </c>
      <c r="B3" s="106"/>
      <c r="C3" s="106"/>
      <c r="D3" s="106"/>
      <c r="E3" s="106"/>
      <c r="F3" s="106"/>
      <c r="G3" s="106"/>
    </row>
    <row r="4" spans="1:7" ht="15.75">
      <c r="A4" s="106" t="s">
        <v>121</v>
      </c>
      <c r="B4" s="106"/>
      <c r="C4" s="106"/>
      <c r="D4" s="106"/>
      <c r="E4" s="106"/>
      <c r="F4" s="106"/>
      <c r="G4" s="106"/>
    </row>
    <row r="6" spans="1:7" ht="18" customHeight="1">
      <c r="A6" s="3"/>
      <c r="B6" s="3"/>
      <c r="C6" s="3"/>
      <c r="D6" s="3"/>
      <c r="E6" s="3"/>
      <c r="F6" s="3"/>
      <c r="G6" s="3"/>
    </row>
    <row r="7" spans="1:7" ht="18" customHeight="1">
      <c r="A7" s="91" t="s">
        <v>19</v>
      </c>
      <c r="B7" s="92"/>
      <c r="C7" s="92"/>
      <c r="D7" s="92"/>
      <c r="E7" s="92"/>
      <c r="F7" s="92"/>
      <c r="G7" s="92"/>
    </row>
    <row r="8" spans="1:7" ht="18">
      <c r="A8" s="3"/>
      <c r="B8" s="3"/>
      <c r="C8" s="3"/>
      <c r="D8" s="3"/>
      <c r="E8" s="3"/>
      <c r="F8" s="4"/>
      <c r="G8" s="4"/>
    </row>
    <row r="9" spans="1:7" ht="31.5" customHeight="1">
      <c r="A9" s="20" t="s">
        <v>6</v>
      </c>
      <c r="B9" s="19" t="s">
        <v>7</v>
      </c>
      <c r="C9" s="19" t="s">
        <v>8</v>
      </c>
      <c r="D9" s="19" t="s">
        <v>37</v>
      </c>
      <c r="E9" s="34" t="s">
        <v>113</v>
      </c>
      <c r="F9" s="34" t="s">
        <v>111</v>
      </c>
      <c r="G9" s="34" t="s">
        <v>112</v>
      </c>
    </row>
    <row r="10" spans="1:7" ht="25.5">
      <c r="A10" s="10">
        <v>8</v>
      </c>
      <c r="B10" s="10"/>
      <c r="C10" s="10"/>
      <c r="D10" s="10" t="s">
        <v>20</v>
      </c>
      <c r="E10" s="8">
        <v>0</v>
      </c>
      <c r="F10" s="8">
        <v>0</v>
      </c>
      <c r="G10" s="8">
        <v>0</v>
      </c>
    </row>
    <row r="11" spans="1:7" ht="25.5">
      <c r="A11" s="13">
        <v>5</v>
      </c>
      <c r="B11" s="13"/>
      <c r="C11" s="13"/>
      <c r="D11" s="23" t="s">
        <v>21</v>
      </c>
      <c r="E11" s="8">
        <v>0</v>
      </c>
      <c r="F11" s="8">
        <v>0</v>
      </c>
      <c r="G11" s="8">
        <v>0</v>
      </c>
    </row>
  </sheetData>
  <mergeCells count="4">
    <mergeCell ref="A7:G7"/>
    <mergeCell ref="A1:G1"/>
    <mergeCell ref="A3:G3"/>
    <mergeCell ref="A4:G4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77"/>
  <sheetViews>
    <sheetView workbookViewId="0">
      <selection activeCell="H13" sqref="H13"/>
    </sheetView>
  </sheetViews>
  <sheetFormatPr defaultRowHeight="15"/>
  <cols>
    <col min="1" max="1" width="2.7109375" customWidth="1"/>
    <col min="2" max="2" width="8.42578125" bestFit="1" customWidth="1"/>
    <col min="3" max="3" width="8.7109375" customWidth="1"/>
    <col min="4" max="4" width="32.7109375" customWidth="1"/>
    <col min="5" max="7" width="15.85546875" customWidth="1"/>
  </cols>
  <sheetData>
    <row r="1" spans="1:9" ht="18" customHeight="1">
      <c r="A1" s="109" t="s">
        <v>22</v>
      </c>
      <c r="B1" s="109"/>
      <c r="C1" s="109"/>
      <c r="D1" s="109"/>
      <c r="E1" s="109"/>
      <c r="F1" s="109"/>
      <c r="G1" s="109"/>
    </row>
    <row r="3" spans="1:9" ht="15.75" customHeight="1">
      <c r="A3" s="91" t="s">
        <v>104</v>
      </c>
      <c r="B3" s="91"/>
      <c r="C3" s="91"/>
      <c r="D3" s="91"/>
      <c r="E3" s="91"/>
      <c r="F3" s="91"/>
      <c r="G3" s="91"/>
    </row>
    <row r="4" spans="1:9">
      <c r="A4" s="67"/>
      <c r="B4" s="67"/>
      <c r="C4" s="67"/>
      <c r="D4" s="67"/>
      <c r="E4" s="67"/>
      <c r="F4" s="67"/>
      <c r="G4" s="67"/>
    </row>
    <row r="5" spans="1:9" ht="15.75">
      <c r="A5" s="106" t="s">
        <v>114</v>
      </c>
      <c r="B5" s="106"/>
      <c r="C5" s="106"/>
      <c r="D5" s="106"/>
      <c r="E5" s="106"/>
      <c r="F5" s="106"/>
      <c r="G5" s="106"/>
    </row>
    <row r="6" spans="1:9" ht="15.75">
      <c r="A6" s="106" t="s">
        <v>105</v>
      </c>
      <c r="B6" s="106"/>
      <c r="C6" s="106"/>
      <c r="D6" s="106"/>
      <c r="E6" s="106"/>
      <c r="F6" s="106"/>
      <c r="G6" s="106"/>
    </row>
    <row r="8" spans="1:9" ht="18">
      <c r="A8" s="3"/>
      <c r="B8" s="3"/>
      <c r="C8" s="3"/>
      <c r="D8" s="3"/>
      <c r="E8" s="3"/>
      <c r="F8" s="4"/>
      <c r="G8" s="40"/>
    </row>
    <row r="9" spans="1:9" ht="39" customHeight="1">
      <c r="A9" s="137" t="s">
        <v>24</v>
      </c>
      <c r="B9" s="138"/>
      <c r="C9" s="139"/>
      <c r="D9" s="19" t="s">
        <v>25</v>
      </c>
      <c r="E9" s="34" t="s">
        <v>113</v>
      </c>
      <c r="F9" s="34" t="s">
        <v>111</v>
      </c>
      <c r="G9" s="34" t="s">
        <v>112</v>
      </c>
    </row>
    <row r="10" spans="1:9">
      <c r="A10" s="34"/>
      <c r="B10" s="35"/>
      <c r="C10" s="36"/>
      <c r="D10" s="19"/>
      <c r="E10" s="19" t="s">
        <v>66</v>
      </c>
      <c r="F10" s="19" t="s">
        <v>66</v>
      </c>
      <c r="G10" s="19" t="s">
        <v>66</v>
      </c>
    </row>
    <row r="11" spans="1:9" ht="28.5" customHeight="1">
      <c r="A11" s="141" t="s">
        <v>38</v>
      </c>
      <c r="B11" s="142"/>
      <c r="C11" s="143"/>
      <c r="D11" s="37" t="s">
        <v>39</v>
      </c>
      <c r="E11" s="74">
        <f>+E12+E36+E42+E49+E54</f>
        <v>2816617</v>
      </c>
      <c r="F11" s="74">
        <f>+F12+F36+F42+F49+F54</f>
        <v>15091</v>
      </c>
      <c r="G11" s="74">
        <f t="shared" ref="G11" si="0">+G12+G36+G42+G49+G54</f>
        <v>2831708</v>
      </c>
    </row>
    <row r="12" spans="1:9" ht="24" customHeight="1">
      <c r="A12" s="131" t="s">
        <v>40</v>
      </c>
      <c r="B12" s="132"/>
      <c r="C12" s="133"/>
      <c r="D12" s="72" t="s">
        <v>41</v>
      </c>
      <c r="E12" s="75">
        <f>+E13+E17+E21+E26+E30+E33</f>
        <v>2758766</v>
      </c>
      <c r="F12" s="75">
        <f>+F13+F17+F21+F26+F30+F33</f>
        <v>-12944</v>
      </c>
      <c r="G12" s="75">
        <f t="shared" ref="G12" si="1">+G13+G17+G21+G26+G30+G33</f>
        <v>2745822</v>
      </c>
      <c r="H12" s="44"/>
      <c r="I12" s="44"/>
    </row>
    <row r="13" spans="1:9" s="32" customFormat="1" ht="25.5">
      <c r="A13" s="128" t="s">
        <v>42</v>
      </c>
      <c r="B13" s="129"/>
      <c r="C13" s="130"/>
      <c r="D13" s="73" t="s">
        <v>44</v>
      </c>
      <c r="E13" s="76">
        <f>+E14</f>
        <v>2206417</v>
      </c>
      <c r="F13" s="76">
        <f>+F14</f>
        <v>-14332</v>
      </c>
      <c r="G13" s="76">
        <f>+G14</f>
        <v>2192085</v>
      </c>
      <c r="H13" s="43"/>
      <c r="I13" s="43"/>
    </row>
    <row r="14" spans="1:9" s="32" customFormat="1">
      <c r="A14" s="134">
        <v>3</v>
      </c>
      <c r="B14" s="135"/>
      <c r="C14" s="136"/>
      <c r="D14" s="31" t="s">
        <v>13</v>
      </c>
      <c r="E14" s="77">
        <f>+E15+E16</f>
        <v>2206417</v>
      </c>
      <c r="F14" s="77">
        <f>+F15+F16</f>
        <v>-14332</v>
      </c>
      <c r="G14" s="77">
        <f>+G15+G16</f>
        <v>2192085</v>
      </c>
      <c r="H14" s="43"/>
      <c r="I14" s="43"/>
    </row>
    <row r="15" spans="1:9">
      <c r="A15" s="33"/>
      <c r="B15" s="123">
        <v>31</v>
      </c>
      <c r="C15" s="124"/>
      <c r="D15" s="25" t="s">
        <v>14</v>
      </c>
      <c r="E15" s="8">
        <v>2123884</v>
      </c>
      <c r="F15" s="8">
        <f>19695-10000</f>
        <v>9695</v>
      </c>
      <c r="G15" s="8">
        <f>+E15+F15</f>
        <v>2133579</v>
      </c>
      <c r="H15" s="44"/>
      <c r="I15" s="44"/>
    </row>
    <row r="16" spans="1:9">
      <c r="A16" s="33"/>
      <c r="B16" s="123">
        <v>32</v>
      </c>
      <c r="C16" s="124"/>
      <c r="D16" s="25" t="s">
        <v>26</v>
      </c>
      <c r="E16" s="8">
        <f>66500+10618+5415</f>
        <v>82533</v>
      </c>
      <c r="F16" s="8">
        <f>-25000-332+1305</f>
        <v>-24027</v>
      </c>
      <c r="G16" s="8">
        <f>+E16+F16</f>
        <v>58506</v>
      </c>
      <c r="H16" s="44"/>
      <c r="I16" s="44"/>
    </row>
    <row r="17" spans="1:9" s="32" customFormat="1" ht="25.5" customHeight="1">
      <c r="A17" s="128" t="s">
        <v>43</v>
      </c>
      <c r="B17" s="129"/>
      <c r="C17" s="130"/>
      <c r="D17" s="73" t="s">
        <v>70</v>
      </c>
      <c r="E17" s="78">
        <f>+E18</f>
        <v>4967</v>
      </c>
      <c r="F17" s="78">
        <f>+F18</f>
        <v>0</v>
      </c>
      <c r="G17" s="78">
        <f>+G18</f>
        <v>4967</v>
      </c>
      <c r="H17" s="43"/>
      <c r="I17" s="43"/>
    </row>
    <row r="18" spans="1:9">
      <c r="A18" s="134">
        <v>3</v>
      </c>
      <c r="B18" s="135"/>
      <c r="C18" s="136"/>
      <c r="D18" s="31" t="s">
        <v>13</v>
      </c>
      <c r="E18" s="9">
        <f>+E19+E20</f>
        <v>4967</v>
      </c>
      <c r="F18" s="9">
        <f>+F19+F20</f>
        <v>0</v>
      </c>
      <c r="G18" s="9">
        <f>+G19+G20</f>
        <v>4967</v>
      </c>
      <c r="H18" s="44"/>
      <c r="I18" s="44"/>
    </row>
    <row r="19" spans="1:9">
      <c r="A19" s="33"/>
      <c r="B19" s="123">
        <v>31</v>
      </c>
      <c r="C19" s="124"/>
      <c r="D19" s="25" t="s">
        <v>14</v>
      </c>
      <c r="E19" s="8">
        <v>332</v>
      </c>
      <c r="F19" s="8">
        <v>0</v>
      </c>
      <c r="G19" s="8">
        <f>+E19+F19</f>
        <v>332</v>
      </c>
      <c r="H19" s="44"/>
      <c r="I19" s="44"/>
    </row>
    <row r="20" spans="1:9">
      <c r="A20" s="33"/>
      <c r="B20" s="123">
        <v>32</v>
      </c>
      <c r="C20" s="124"/>
      <c r="D20" s="25" t="s">
        <v>26</v>
      </c>
      <c r="E20" s="8">
        <f>2976+1659</f>
        <v>4635</v>
      </c>
      <c r="F20" s="8">
        <v>0</v>
      </c>
      <c r="G20" s="8">
        <f>+E20+F20</f>
        <v>4635</v>
      </c>
      <c r="H20" s="44"/>
      <c r="I20" s="44"/>
    </row>
    <row r="21" spans="1:9" s="32" customFormat="1" ht="25.5" customHeight="1">
      <c r="A21" s="128" t="s">
        <v>45</v>
      </c>
      <c r="B21" s="129"/>
      <c r="C21" s="130"/>
      <c r="D21" s="73" t="s">
        <v>71</v>
      </c>
      <c r="E21" s="76">
        <f>+E22</f>
        <v>541901</v>
      </c>
      <c r="F21" s="76">
        <f>+F22</f>
        <v>-3262</v>
      </c>
      <c r="G21" s="76">
        <f>+G22</f>
        <v>538639</v>
      </c>
      <c r="H21" s="43"/>
      <c r="I21" s="43"/>
    </row>
    <row r="22" spans="1:9">
      <c r="A22" s="140">
        <v>3</v>
      </c>
      <c r="B22" s="123"/>
      <c r="C22" s="124"/>
      <c r="D22" s="31" t="s">
        <v>13</v>
      </c>
      <c r="E22" s="9">
        <f>+E23+E24+E25</f>
        <v>541901</v>
      </c>
      <c r="F22" s="9">
        <f>+F23+F24+F25</f>
        <v>-3262</v>
      </c>
      <c r="G22" s="9">
        <f>+G23+G24+G25</f>
        <v>538639</v>
      </c>
      <c r="H22" s="44"/>
      <c r="I22" s="44"/>
    </row>
    <row r="23" spans="1:9">
      <c r="A23" s="33"/>
      <c r="B23" s="46">
        <v>31</v>
      </c>
      <c r="C23" s="50"/>
      <c r="D23" s="25" t="s">
        <v>14</v>
      </c>
      <c r="E23" s="8">
        <v>0</v>
      </c>
      <c r="F23" s="8">
        <v>0</v>
      </c>
      <c r="G23" s="8">
        <f>+E23+F23</f>
        <v>0</v>
      </c>
    </row>
    <row r="24" spans="1:9">
      <c r="A24" s="33"/>
      <c r="B24" s="46">
        <v>32</v>
      </c>
      <c r="C24" s="50"/>
      <c r="D24" s="25" t="s">
        <v>26</v>
      </c>
      <c r="E24" s="8">
        <f>96025+325590+105704+11808</f>
        <v>539127</v>
      </c>
      <c r="F24" s="8">
        <f>12000+13000-25000-5400+1238+900</f>
        <v>-3262</v>
      </c>
      <c r="G24" s="8">
        <f t="shared" ref="G24:G25" si="2">+E24+F24</f>
        <v>535865</v>
      </c>
    </row>
    <row r="25" spans="1:9">
      <c r="A25" s="33"/>
      <c r="B25" s="46">
        <v>34</v>
      </c>
      <c r="C25" s="50"/>
      <c r="D25" s="25" t="s">
        <v>53</v>
      </c>
      <c r="E25" s="8">
        <v>2774</v>
      </c>
      <c r="F25" s="8">
        <v>0</v>
      </c>
      <c r="G25" s="8">
        <f t="shared" si="2"/>
        <v>2774</v>
      </c>
    </row>
    <row r="26" spans="1:9" s="32" customFormat="1" ht="25.5" customHeight="1">
      <c r="A26" s="128" t="s">
        <v>46</v>
      </c>
      <c r="B26" s="129"/>
      <c r="C26" s="130"/>
      <c r="D26" s="73" t="s">
        <v>72</v>
      </c>
      <c r="E26" s="76">
        <f>+E27</f>
        <v>1327</v>
      </c>
      <c r="F26" s="76">
        <f>+F27</f>
        <v>0</v>
      </c>
      <c r="G26" s="76">
        <f>+G27</f>
        <v>1327</v>
      </c>
    </row>
    <row r="27" spans="1:9">
      <c r="A27" s="140">
        <v>3</v>
      </c>
      <c r="B27" s="123"/>
      <c r="C27" s="124"/>
      <c r="D27" s="31" t="s">
        <v>13</v>
      </c>
      <c r="E27" s="8">
        <f>+E28+E29</f>
        <v>1327</v>
      </c>
      <c r="F27" s="8">
        <f>+F28+F29</f>
        <v>0</v>
      </c>
      <c r="G27" s="8">
        <f>+G28+G29</f>
        <v>1327</v>
      </c>
    </row>
    <row r="28" spans="1:9">
      <c r="A28" s="33"/>
      <c r="B28" s="46">
        <v>32</v>
      </c>
      <c r="C28" s="50"/>
      <c r="D28" s="25" t="s">
        <v>26</v>
      </c>
      <c r="E28" s="8">
        <v>1327</v>
      </c>
      <c r="F28" s="8">
        <v>0</v>
      </c>
      <c r="G28" s="8">
        <f>+E28+F28</f>
        <v>1327</v>
      </c>
    </row>
    <row r="29" spans="1:9">
      <c r="A29" s="33"/>
      <c r="B29" s="46">
        <v>38</v>
      </c>
      <c r="C29" s="50"/>
      <c r="D29" s="25" t="s">
        <v>54</v>
      </c>
      <c r="E29" s="8">
        <v>0</v>
      </c>
      <c r="F29" s="8">
        <v>0</v>
      </c>
      <c r="G29" s="8">
        <f>+E29+F29</f>
        <v>0</v>
      </c>
    </row>
    <row r="30" spans="1:9" s="32" customFormat="1" ht="25.5" customHeight="1">
      <c r="A30" s="128" t="s">
        <v>47</v>
      </c>
      <c r="B30" s="129"/>
      <c r="C30" s="130"/>
      <c r="D30" s="73" t="s">
        <v>73</v>
      </c>
      <c r="E30" s="76">
        <f t="shared" ref="E30:G31" si="3">+E31</f>
        <v>4008</v>
      </c>
      <c r="F30" s="76">
        <f t="shared" si="3"/>
        <v>4650</v>
      </c>
      <c r="G30" s="76">
        <f t="shared" si="3"/>
        <v>8658</v>
      </c>
    </row>
    <row r="31" spans="1:9">
      <c r="A31" s="140">
        <v>3</v>
      </c>
      <c r="B31" s="123"/>
      <c r="C31" s="124"/>
      <c r="D31" s="31" t="s">
        <v>13</v>
      </c>
      <c r="E31" s="9">
        <f t="shared" si="3"/>
        <v>4008</v>
      </c>
      <c r="F31" s="9">
        <f t="shared" si="3"/>
        <v>4650</v>
      </c>
      <c r="G31" s="9">
        <f t="shared" si="3"/>
        <v>8658</v>
      </c>
    </row>
    <row r="32" spans="1:9">
      <c r="A32" s="33"/>
      <c r="B32" s="46">
        <v>32</v>
      </c>
      <c r="C32" s="50"/>
      <c r="D32" s="25" t="s">
        <v>26</v>
      </c>
      <c r="E32" s="8">
        <v>4008</v>
      </c>
      <c r="F32" s="8">
        <v>4650</v>
      </c>
      <c r="G32" s="8">
        <f>+E32+F32</f>
        <v>8658</v>
      </c>
    </row>
    <row r="33" spans="1:7" s="32" customFormat="1" ht="38.25">
      <c r="A33" s="128" t="s">
        <v>48</v>
      </c>
      <c r="B33" s="129"/>
      <c r="C33" s="130"/>
      <c r="D33" s="73" t="s">
        <v>74</v>
      </c>
      <c r="E33" s="76">
        <f t="shared" ref="E33:G34" si="4">+E34</f>
        <v>146</v>
      </c>
      <c r="F33" s="76">
        <f t="shared" si="4"/>
        <v>0</v>
      </c>
      <c r="G33" s="76">
        <f t="shared" si="4"/>
        <v>146</v>
      </c>
    </row>
    <row r="34" spans="1:7">
      <c r="A34" s="140">
        <v>3</v>
      </c>
      <c r="B34" s="123"/>
      <c r="C34" s="124"/>
      <c r="D34" s="31" t="s">
        <v>13</v>
      </c>
      <c r="E34" s="9">
        <f t="shared" si="4"/>
        <v>146</v>
      </c>
      <c r="F34" s="9">
        <f t="shared" si="4"/>
        <v>0</v>
      </c>
      <c r="G34" s="9">
        <f t="shared" si="4"/>
        <v>146</v>
      </c>
    </row>
    <row r="35" spans="1:7">
      <c r="A35" s="33"/>
      <c r="B35" s="46">
        <v>32</v>
      </c>
      <c r="C35" s="50"/>
      <c r="D35" s="25" t="s">
        <v>26</v>
      </c>
      <c r="E35" s="8">
        <v>146</v>
      </c>
      <c r="F35" s="8">
        <v>0</v>
      </c>
      <c r="G35" s="8">
        <f>+E35+F35</f>
        <v>146</v>
      </c>
    </row>
    <row r="36" spans="1:7" ht="24" customHeight="1">
      <c r="A36" s="131" t="s">
        <v>49</v>
      </c>
      <c r="B36" s="132"/>
      <c r="C36" s="133"/>
      <c r="D36" s="72" t="s">
        <v>50</v>
      </c>
      <c r="E36" s="79">
        <f>+E37</f>
        <v>20678</v>
      </c>
      <c r="F36" s="79">
        <f>+F37</f>
        <v>7903</v>
      </c>
      <c r="G36" s="79">
        <f>+G37</f>
        <v>28581</v>
      </c>
    </row>
    <row r="37" spans="1:7" s="32" customFormat="1" ht="25.5" customHeight="1">
      <c r="A37" s="128" t="s">
        <v>46</v>
      </c>
      <c r="B37" s="129"/>
      <c r="C37" s="130"/>
      <c r="D37" s="73" t="s">
        <v>72</v>
      </c>
      <c r="E37" s="76">
        <f>+E38+E40</f>
        <v>20678</v>
      </c>
      <c r="F37" s="76">
        <f>+F38+F40</f>
        <v>7903</v>
      </c>
      <c r="G37" s="76">
        <f>+G38+G40</f>
        <v>28581</v>
      </c>
    </row>
    <row r="38" spans="1:7" s="32" customFormat="1">
      <c r="A38" s="134">
        <v>3</v>
      </c>
      <c r="B38" s="135"/>
      <c r="C38" s="136"/>
      <c r="D38" s="31" t="s">
        <v>13</v>
      </c>
      <c r="E38" s="77">
        <f>+E39</f>
        <v>20678</v>
      </c>
      <c r="F38" s="77">
        <f>+F39</f>
        <v>-2097</v>
      </c>
      <c r="G38" s="77">
        <f>+G39</f>
        <v>18581</v>
      </c>
    </row>
    <row r="39" spans="1:7">
      <c r="A39" s="33"/>
      <c r="B39" s="46">
        <v>32</v>
      </c>
      <c r="C39" s="50"/>
      <c r="D39" s="25" t="s">
        <v>26</v>
      </c>
      <c r="E39" s="8">
        <f>3066+16013+1599</f>
        <v>20678</v>
      </c>
      <c r="F39" s="8">
        <v>-2097</v>
      </c>
      <c r="G39" s="8">
        <f>+E39+F39</f>
        <v>18581</v>
      </c>
    </row>
    <row r="40" spans="1:7" s="32" customFormat="1" ht="25.5">
      <c r="A40" s="134">
        <v>4</v>
      </c>
      <c r="B40" s="135"/>
      <c r="C40" s="136"/>
      <c r="D40" s="31" t="s">
        <v>55</v>
      </c>
      <c r="E40" s="77">
        <f>+E41</f>
        <v>0</v>
      </c>
      <c r="F40" s="77">
        <f>+F41</f>
        <v>10000</v>
      </c>
      <c r="G40" s="77">
        <f>+G41</f>
        <v>10000</v>
      </c>
    </row>
    <row r="41" spans="1:7" ht="25.5">
      <c r="A41" s="33"/>
      <c r="B41" s="46">
        <v>42</v>
      </c>
      <c r="C41" s="50"/>
      <c r="D41" s="25" t="s">
        <v>34</v>
      </c>
      <c r="E41" s="8">
        <v>0</v>
      </c>
      <c r="F41" s="8">
        <v>10000</v>
      </c>
      <c r="G41" s="8">
        <f>+E41+F41</f>
        <v>10000</v>
      </c>
    </row>
    <row r="42" spans="1:7" ht="25.5">
      <c r="A42" s="131" t="s">
        <v>51</v>
      </c>
      <c r="B42" s="132"/>
      <c r="C42" s="133"/>
      <c r="D42" s="72" t="s">
        <v>52</v>
      </c>
      <c r="E42" s="75">
        <f>+E43+E46</f>
        <v>0</v>
      </c>
      <c r="F42" s="75">
        <f>+F43+F46</f>
        <v>0</v>
      </c>
      <c r="G42" s="75">
        <f>+G43+G46</f>
        <v>0</v>
      </c>
    </row>
    <row r="43" spans="1:7" s="32" customFormat="1" ht="25.5" customHeight="1">
      <c r="A43" s="128" t="s">
        <v>45</v>
      </c>
      <c r="B43" s="129"/>
      <c r="C43" s="130"/>
      <c r="D43" s="73" t="s">
        <v>71</v>
      </c>
      <c r="E43" s="76">
        <f t="shared" ref="E43:G44" si="5">+E44</f>
        <v>0</v>
      </c>
      <c r="F43" s="76">
        <f t="shared" si="5"/>
        <v>0</v>
      </c>
      <c r="G43" s="76">
        <f t="shared" si="5"/>
        <v>0</v>
      </c>
    </row>
    <row r="44" spans="1:7" ht="15" customHeight="1">
      <c r="A44" s="144">
        <v>3</v>
      </c>
      <c r="B44" s="145"/>
      <c r="C44" s="146"/>
      <c r="D44" s="31" t="s">
        <v>13</v>
      </c>
      <c r="E44" s="8">
        <f t="shared" si="5"/>
        <v>0</v>
      </c>
      <c r="F44" s="8">
        <f t="shared" si="5"/>
        <v>0</v>
      </c>
      <c r="G44" s="8">
        <f t="shared" si="5"/>
        <v>0</v>
      </c>
    </row>
    <row r="45" spans="1:7" ht="15" customHeight="1">
      <c r="A45" s="51"/>
      <c r="B45" s="48">
        <v>32</v>
      </c>
      <c r="C45" s="52"/>
      <c r="D45" s="25" t="s">
        <v>26</v>
      </c>
      <c r="E45" s="8">
        <v>0</v>
      </c>
      <c r="F45" s="8">
        <v>0</v>
      </c>
      <c r="G45" s="8">
        <f>+E45+F45</f>
        <v>0</v>
      </c>
    </row>
    <row r="46" spans="1:7" s="32" customFormat="1" ht="25.5" customHeight="1">
      <c r="A46" s="128" t="s">
        <v>46</v>
      </c>
      <c r="B46" s="129"/>
      <c r="C46" s="130"/>
      <c r="D46" s="73" t="s">
        <v>72</v>
      </c>
      <c r="E46" s="76">
        <f t="shared" ref="E46:G47" si="6">+E47</f>
        <v>0</v>
      </c>
      <c r="F46" s="76">
        <f t="shared" si="6"/>
        <v>0</v>
      </c>
      <c r="G46" s="76">
        <f t="shared" si="6"/>
        <v>0</v>
      </c>
    </row>
    <row r="47" spans="1:7">
      <c r="A47" s="144">
        <v>3</v>
      </c>
      <c r="B47" s="145"/>
      <c r="C47" s="146"/>
      <c r="D47" s="31" t="s">
        <v>13</v>
      </c>
      <c r="E47" s="8">
        <f t="shared" si="6"/>
        <v>0</v>
      </c>
      <c r="F47" s="8">
        <f t="shared" si="6"/>
        <v>0</v>
      </c>
      <c r="G47" s="8">
        <f t="shared" si="6"/>
        <v>0</v>
      </c>
    </row>
    <row r="48" spans="1:7">
      <c r="A48" s="51"/>
      <c r="B48" s="48">
        <v>32</v>
      </c>
      <c r="C48" s="52"/>
      <c r="D48" s="25" t="s">
        <v>26</v>
      </c>
      <c r="E48" s="8">
        <v>0</v>
      </c>
      <c r="F48" s="8">
        <v>0</v>
      </c>
      <c r="G48" s="8">
        <f>+E48+F48</f>
        <v>0</v>
      </c>
    </row>
    <row r="49" spans="1:9" ht="24.75" customHeight="1">
      <c r="A49" s="131" t="s">
        <v>84</v>
      </c>
      <c r="B49" s="132"/>
      <c r="C49" s="133"/>
      <c r="D49" s="72" t="s">
        <v>85</v>
      </c>
      <c r="E49" s="75">
        <f t="shared" ref="E49:G50" si="7">+E50</f>
        <v>7963</v>
      </c>
      <c r="F49" s="75">
        <f t="shared" si="7"/>
        <v>0</v>
      </c>
      <c r="G49" s="75">
        <f t="shared" si="7"/>
        <v>7963</v>
      </c>
    </row>
    <row r="50" spans="1:9" s="32" customFormat="1" ht="25.5" customHeight="1">
      <c r="A50" s="128" t="s">
        <v>45</v>
      </c>
      <c r="B50" s="129"/>
      <c r="C50" s="130"/>
      <c r="D50" s="73" t="s">
        <v>71</v>
      </c>
      <c r="E50" s="76">
        <f t="shared" si="7"/>
        <v>7963</v>
      </c>
      <c r="F50" s="76">
        <f t="shared" si="7"/>
        <v>0</v>
      </c>
      <c r="G50" s="76">
        <f t="shared" si="7"/>
        <v>7963</v>
      </c>
    </row>
    <row r="51" spans="1:9" ht="15" customHeight="1">
      <c r="A51" s="144">
        <v>3</v>
      </c>
      <c r="B51" s="145"/>
      <c r="C51" s="146"/>
      <c r="D51" s="31" t="s">
        <v>13</v>
      </c>
      <c r="E51" s="8">
        <f>+E52+E53</f>
        <v>7963</v>
      </c>
      <c r="F51" s="8">
        <f>+F52+F53</f>
        <v>0</v>
      </c>
      <c r="G51" s="8">
        <f>+G52+G53</f>
        <v>7963</v>
      </c>
    </row>
    <row r="52" spans="1:9" ht="15" customHeight="1">
      <c r="A52" s="47"/>
      <c r="B52" s="48">
        <v>31</v>
      </c>
      <c r="C52" s="49"/>
      <c r="D52" s="25" t="s">
        <v>14</v>
      </c>
      <c r="E52" s="8">
        <f>4055+584</f>
        <v>4639</v>
      </c>
      <c r="F52" s="8">
        <v>0</v>
      </c>
      <c r="G52" s="8">
        <f>+E52+F52</f>
        <v>4639</v>
      </c>
    </row>
    <row r="53" spans="1:9" ht="15" customHeight="1">
      <c r="A53" s="47"/>
      <c r="B53" s="48">
        <v>32</v>
      </c>
      <c r="C53" s="49"/>
      <c r="D53" s="25" t="s">
        <v>26</v>
      </c>
      <c r="E53" s="8">
        <f>2236+1088</f>
        <v>3324</v>
      </c>
      <c r="F53" s="8">
        <v>0</v>
      </c>
      <c r="G53" s="8">
        <f>+E53+F53</f>
        <v>3324</v>
      </c>
    </row>
    <row r="54" spans="1:9" ht="24" customHeight="1">
      <c r="A54" s="131" t="s">
        <v>86</v>
      </c>
      <c r="B54" s="132"/>
      <c r="C54" s="133"/>
      <c r="D54" s="72" t="s">
        <v>87</v>
      </c>
      <c r="E54" s="75">
        <f>+E55+E58+E63+E68+E71</f>
        <v>29210</v>
      </c>
      <c r="F54" s="75">
        <f>+F55+F58+F63+F68+F71</f>
        <v>20132</v>
      </c>
      <c r="G54" s="75">
        <f>+G55+G58+G63+G68+G71</f>
        <v>49342</v>
      </c>
    </row>
    <row r="55" spans="1:9" s="32" customFormat="1" ht="25.5">
      <c r="A55" s="128" t="s">
        <v>42</v>
      </c>
      <c r="B55" s="129"/>
      <c r="C55" s="130"/>
      <c r="D55" s="73" t="s">
        <v>44</v>
      </c>
      <c r="E55" s="76">
        <f t="shared" ref="E55:G56" si="8">+E56</f>
        <v>1328</v>
      </c>
      <c r="F55" s="76">
        <f t="shared" si="8"/>
        <v>332</v>
      </c>
      <c r="G55" s="76">
        <f t="shared" si="8"/>
        <v>1660</v>
      </c>
      <c r="H55" s="43"/>
      <c r="I55" s="43"/>
    </row>
    <row r="56" spans="1:9" s="32" customFormat="1" ht="25.5">
      <c r="A56" s="134">
        <v>4</v>
      </c>
      <c r="B56" s="135"/>
      <c r="C56" s="136"/>
      <c r="D56" s="31" t="s">
        <v>55</v>
      </c>
      <c r="E56" s="77">
        <f t="shared" si="8"/>
        <v>1328</v>
      </c>
      <c r="F56" s="77">
        <f t="shared" si="8"/>
        <v>332</v>
      </c>
      <c r="G56" s="77">
        <f t="shared" si="8"/>
        <v>1660</v>
      </c>
      <c r="H56" s="43"/>
      <c r="I56" s="43"/>
    </row>
    <row r="57" spans="1:9" ht="25.5">
      <c r="A57" s="33"/>
      <c r="B57" s="123">
        <v>41</v>
      </c>
      <c r="C57" s="124"/>
      <c r="D57" s="25" t="s">
        <v>88</v>
      </c>
      <c r="E57" s="8">
        <v>1328</v>
      </c>
      <c r="F57" s="8">
        <v>332</v>
      </c>
      <c r="G57" s="8">
        <f>+E57+F57</f>
        <v>1660</v>
      </c>
      <c r="H57" s="44"/>
      <c r="I57" s="44"/>
    </row>
    <row r="58" spans="1:9" s="32" customFormat="1" ht="25.5" customHeight="1">
      <c r="A58" s="128" t="s">
        <v>43</v>
      </c>
      <c r="B58" s="129"/>
      <c r="C58" s="130"/>
      <c r="D58" s="73" t="s">
        <v>70</v>
      </c>
      <c r="E58" s="78">
        <f>+E59+E61</f>
        <v>5651</v>
      </c>
      <c r="F58" s="78">
        <f>+F59+F61</f>
        <v>0</v>
      </c>
      <c r="G58" s="78">
        <f>+G59+G61</f>
        <v>5651</v>
      </c>
    </row>
    <row r="59" spans="1:9" s="32" customFormat="1">
      <c r="A59" s="134">
        <v>3</v>
      </c>
      <c r="B59" s="135"/>
      <c r="C59" s="136"/>
      <c r="D59" s="31" t="s">
        <v>13</v>
      </c>
      <c r="E59" s="77">
        <f>+E60</f>
        <v>5651</v>
      </c>
      <c r="F59" s="77">
        <f>+F60</f>
        <v>0</v>
      </c>
      <c r="G59" s="77">
        <f>+G60</f>
        <v>5651</v>
      </c>
    </row>
    <row r="60" spans="1:9">
      <c r="A60" s="125">
        <v>32</v>
      </c>
      <c r="B60" s="126"/>
      <c r="C60" s="127"/>
      <c r="D60" s="25" t="s">
        <v>26</v>
      </c>
      <c r="E60" s="8">
        <v>5651</v>
      </c>
      <c r="F60" s="8">
        <v>0</v>
      </c>
      <c r="G60" s="8">
        <f>+E60+F60</f>
        <v>5651</v>
      </c>
    </row>
    <row r="61" spans="1:9" s="32" customFormat="1" ht="25.5">
      <c r="A61" s="54">
        <v>4</v>
      </c>
      <c r="B61" s="55"/>
      <c r="C61" s="56"/>
      <c r="D61" s="31" t="s">
        <v>55</v>
      </c>
      <c r="E61" s="38">
        <f>+E62</f>
        <v>0</v>
      </c>
      <c r="F61" s="38">
        <f>+F62</f>
        <v>0</v>
      </c>
      <c r="G61" s="38">
        <f>+G62</f>
        <v>0</v>
      </c>
    </row>
    <row r="62" spans="1:9" ht="25.5">
      <c r="A62" s="33"/>
      <c r="B62" s="46">
        <v>42</v>
      </c>
      <c r="C62" s="50"/>
      <c r="D62" s="25" t="s">
        <v>34</v>
      </c>
      <c r="E62" s="8">
        <v>0</v>
      </c>
      <c r="F62" s="8">
        <v>0</v>
      </c>
      <c r="G62" s="8">
        <f>+E62+F62</f>
        <v>0</v>
      </c>
    </row>
    <row r="63" spans="1:9" s="32" customFormat="1" ht="25.5" customHeight="1">
      <c r="A63" s="128" t="s">
        <v>45</v>
      </c>
      <c r="B63" s="129"/>
      <c r="C63" s="130"/>
      <c r="D63" s="73" t="s">
        <v>71</v>
      </c>
      <c r="E63" s="76">
        <f>+E64+E66</f>
        <v>22231</v>
      </c>
      <c r="F63" s="76">
        <f>+F64+F66</f>
        <v>4500</v>
      </c>
      <c r="G63" s="76">
        <f>+G64+G66</f>
        <v>26731</v>
      </c>
    </row>
    <row r="64" spans="1:9" s="32" customFormat="1">
      <c r="A64" s="134">
        <v>3</v>
      </c>
      <c r="B64" s="135"/>
      <c r="C64" s="136"/>
      <c r="D64" s="31" t="s">
        <v>13</v>
      </c>
      <c r="E64" s="77">
        <f>+E65</f>
        <v>1394</v>
      </c>
      <c r="F64" s="77">
        <f>+F65</f>
        <v>0</v>
      </c>
      <c r="G64" s="77">
        <f>+G65</f>
        <v>1394</v>
      </c>
    </row>
    <row r="65" spans="1:7">
      <c r="A65" s="125">
        <v>32</v>
      </c>
      <c r="B65" s="126"/>
      <c r="C65" s="127"/>
      <c r="D65" s="25" t="s">
        <v>26</v>
      </c>
      <c r="E65" s="8">
        <v>1394</v>
      </c>
      <c r="F65" s="8">
        <v>0</v>
      </c>
      <c r="G65" s="8">
        <f>+E65+F65</f>
        <v>1394</v>
      </c>
    </row>
    <row r="66" spans="1:7" s="32" customFormat="1" ht="25.5">
      <c r="A66" s="134">
        <v>4</v>
      </c>
      <c r="B66" s="135"/>
      <c r="C66" s="136"/>
      <c r="D66" s="31" t="s">
        <v>15</v>
      </c>
      <c r="E66" s="77">
        <f>+E67</f>
        <v>20837</v>
      </c>
      <c r="F66" s="77">
        <f>+F67</f>
        <v>4500</v>
      </c>
      <c r="G66" s="77">
        <f>+G67</f>
        <v>25337</v>
      </c>
    </row>
    <row r="67" spans="1:7" ht="25.5">
      <c r="A67" s="125">
        <v>42</v>
      </c>
      <c r="B67" s="126"/>
      <c r="C67" s="127"/>
      <c r="D67" s="25" t="s">
        <v>34</v>
      </c>
      <c r="E67" s="8">
        <v>20837</v>
      </c>
      <c r="F67" s="8">
        <v>4500</v>
      </c>
      <c r="G67" s="8">
        <f>+E67+F67</f>
        <v>25337</v>
      </c>
    </row>
    <row r="68" spans="1:7" s="32" customFormat="1" ht="25.5" customHeight="1">
      <c r="A68" s="128" t="s">
        <v>47</v>
      </c>
      <c r="B68" s="129"/>
      <c r="C68" s="130"/>
      <c r="D68" s="73" t="s">
        <v>73</v>
      </c>
      <c r="E68" s="76">
        <f t="shared" ref="E68:G69" si="9">+E69</f>
        <v>0</v>
      </c>
      <c r="F68" s="76">
        <f t="shared" si="9"/>
        <v>15300</v>
      </c>
      <c r="G68" s="76">
        <f t="shared" si="9"/>
        <v>15300</v>
      </c>
    </row>
    <row r="69" spans="1:7" ht="25.5">
      <c r="A69" s="33">
        <v>4</v>
      </c>
      <c r="B69" s="53"/>
      <c r="C69" s="50"/>
      <c r="D69" s="31" t="s">
        <v>15</v>
      </c>
      <c r="E69" s="9">
        <f t="shared" si="9"/>
        <v>0</v>
      </c>
      <c r="F69" s="9">
        <f t="shared" si="9"/>
        <v>15300</v>
      </c>
      <c r="G69" s="9">
        <f t="shared" si="9"/>
        <v>15300</v>
      </c>
    </row>
    <row r="70" spans="1:7" ht="25.5">
      <c r="A70" s="33"/>
      <c r="B70" s="46">
        <v>42</v>
      </c>
      <c r="C70" s="50"/>
      <c r="D70" s="25" t="s">
        <v>34</v>
      </c>
      <c r="E70" s="8">
        <v>0</v>
      </c>
      <c r="F70" s="8">
        <f>10100+5200</f>
        <v>15300</v>
      </c>
      <c r="G70" s="8">
        <f>+E70+F70</f>
        <v>15300</v>
      </c>
    </row>
    <row r="71" spans="1:7" s="32" customFormat="1" ht="38.25">
      <c r="A71" s="128" t="s">
        <v>48</v>
      </c>
      <c r="B71" s="129"/>
      <c r="C71" s="130"/>
      <c r="D71" s="73" t="s">
        <v>74</v>
      </c>
      <c r="E71" s="76">
        <f>+E72+E74</f>
        <v>0</v>
      </c>
      <c r="F71" s="76">
        <f>+F72+F74</f>
        <v>0</v>
      </c>
      <c r="G71" s="76">
        <f>+G72+G74</f>
        <v>0</v>
      </c>
    </row>
    <row r="72" spans="1:7">
      <c r="A72" s="33">
        <v>3</v>
      </c>
      <c r="B72" s="46"/>
      <c r="C72" s="50"/>
      <c r="D72" s="31" t="s">
        <v>13</v>
      </c>
      <c r="E72" s="8">
        <f>+E73</f>
        <v>0</v>
      </c>
      <c r="F72" s="8">
        <f>+F73</f>
        <v>0</v>
      </c>
      <c r="G72" s="8">
        <f>+G73</f>
        <v>0</v>
      </c>
    </row>
    <row r="73" spans="1:7">
      <c r="A73" s="33"/>
      <c r="B73" s="46">
        <v>32</v>
      </c>
      <c r="C73" s="50"/>
      <c r="D73" s="25" t="s">
        <v>26</v>
      </c>
      <c r="E73" s="8">
        <v>0</v>
      </c>
      <c r="F73" s="8">
        <v>0</v>
      </c>
      <c r="G73" s="8">
        <f>+E73+F73</f>
        <v>0</v>
      </c>
    </row>
    <row r="74" spans="1:7" ht="25.5">
      <c r="A74" s="33">
        <v>4</v>
      </c>
      <c r="B74" s="46"/>
      <c r="C74" s="50"/>
      <c r="D74" s="31" t="s">
        <v>15</v>
      </c>
      <c r="E74" s="8">
        <f>+E75</f>
        <v>0</v>
      </c>
      <c r="F74" s="8">
        <f>+F75</f>
        <v>0</v>
      </c>
      <c r="G74" s="8">
        <f>+G75</f>
        <v>0</v>
      </c>
    </row>
    <row r="75" spans="1:7" ht="27" customHeight="1">
      <c r="A75" s="33"/>
      <c r="B75" s="46">
        <v>42</v>
      </c>
      <c r="C75" s="50"/>
      <c r="D75" s="25" t="s">
        <v>34</v>
      </c>
      <c r="E75" s="8">
        <v>0</v>
      </c>
      <c r="F75" s="8">
        <v>0</v>
      </c>
      <c r="G75" s="8">
        <f>+E75+F75</f>
        <v>0</v>
      </c>
    </row>
    <row r="77" spans="1:7">
      <c r="C77" s="71"/>
    </row>
  </sheetData>
  <mergeCells count="49">
    <mergeCell ref="A5:G5"/>
    <mergeCell ref="A6:G6"/>
    <mergeCell ref="A11:C11"/>
    <mergeCell ref="A51:C51"/>
    <mergeCell ref="A13:C13"/>
    <mergeCell ref="A46:C46"/>
    <mergeCell ref="A44:C44"/>
    <mergeCell ref="A43:C43"/>
    <mergeCell ref="A50:C50"/>
    <mergeCell ref="A12:C12"/>
    <mergeCell ref="A47:C47"/>
    <mergeCell ref="A34:C34"/>
    <mergeCell ref="A42:C42"/>
    <mergeCell ref="A36:C36"/>
    <mergeCell ref="A37:C37"/>
    <mergeCell ref="A55:C55"/>
    <mergeCell ref="A56:C56"/>
    <mergeCell ref="A14:C14"/>
    <mergeCell ref="A18:C18"/>
    <mergeCell ref="A22:C22"/>
    <mergeCell ref="A26:C26"/>
    <mergeCell ref="A30:C30"/>
    <mergeCell ref="A27:C27"/>
    <mergeCell ref="A49:C49"/>
    <mergeCell ref="A38:C38"/>
    <mergeCell ref="A40:C40"/>
    <mergeCell ref="A31:C31"/>
    <mergeCell ref="A33:C33"/>
    <mergeCell ref="A71:C71"/>
    <mergeCell ref="A63:C63"/>
    <mergeCell ref="A64:C64"/>
    <mergeCell ref="A65:C65"/>
    <mergeCell ref="A66:C66"/>
    <mergeCell ref="A3:G3"/>
    <mergeCell ref="A1:G1"/>
    <mergeCell ref="B57:C57"/>
    <mergeCell ref="A67:C67"/>
    <mergeCell ref="A68:C68"/>
    <mergeCell ref="A54:C54"/>
    <mergeCell ref="A58:C58"/>
    <mergeCell ref="A59:C59"/>
    <mergeCell ref="A60:C60"/>
    <mergeCell ref="A9:C9"/>
    <mergeCell ref="A17:C17"/>
    <mergeCell ref="A21:C21"/>
    <mergeCell ref="B15:C15"/>
    <mergeCell ref="B16:C16"/>
    <mergeCell ref="B19:C19"/>
    <mergeCell ref="B20:C20"/>
  </mergeCells>
  <pageMargins left="0.7" right="0.7" top="0.75" bottom="0.75" header="0.3" footer="0.3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SAŽETAK</vt:lpstr>
      <vt:lpstr> Račun prihoda i rashoda</vt:lpstr>
      <vt:lpstr>Rashodi prema funkcijskoj kl</vt:lpstr>
      <vt:lpstr>Račun financiranja</vt:lpstr>
      <vt:lpstr>POSEBNI DIO</vt:lpstr>
      <vt:lpstr>' Račun prihoda i rashoda'!Print_Area</vt:lpstr>
      <vt:lpstr>'POSEBNI DIO'!Print_Area</vt:lpstr>
      <vt:lpstr>SAŽETAK!Print_Area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PC2</cp:lastModifiedBy>
  <cp:lastPrinted>2023-05-17T09:00:37Z</cp:lastPrinted>
  <dcterms:created xsi:type="dcterms:W3CDTF">2022-08-12T12:51:27Z</dcterms:created>
  <dcterms:modified xsi:type="dcterms:W3CDTF">2023-07-04T08:09:00Z</dcterms:modified>
</cp:coreProperties>
</file>