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\Documents\GOD.IZVJEŠTAJI\2022-FINANCIJSKI IZVJEŠTAJI\"/>
    </mc:Choice>
  </mc:AlternateContent>
  <xr:revisionPtr revIDLastSave="0" documentId="13_ncr:1_{B06CEB41-D798-4EC1-8C7E-671A1592CF54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SAŽETAK" sheetId="4" r:id="rId1"/>
    <sheet name="OPĆI DIO" sheetId="1" r:id="rId2"/>
    <sheet name="POSEBAN DIO" sheetId="2" r:id="rId3"/>
    <sheet name="List3" sheetId="3" r:id="rId4"/>
  </sheets>
  <definedNames>
    <definedName name="_xlnm.Print_Area" localSheetId="1">'OPĆI DIO'!$A$1:$E$51</definedName>
    <definedName name="_xlnm.Print_Area" localSheetId="2">'POSEBAN DIO'!$A$1:$E$95</definedName>
    <definedName name="_xlnm.Print_Area" localSheetId="0">SAŽETAK!$A$1:$I$39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E50" i="1"/>
  <c r="C50" i="1"/>
  <c r="D49" i="1"/>
  <c r="E49" i="1"/>
  <c r="C49" i="1"/>
  <c r="D48" i="1"/>
  <c r="E48" i="1"/>
  <c r="C48" i="1"/>
  <c r="D47" i="1"/>
  <c r="E47" i="1"/>
  <c r="C47" i="1"/>
  <c r="D46" i="1"/>
  <c r="E46" i="1"/>
  <c r="C46" i="1"/>
  <c r="D45" i="1"/>
  <c r="E45" i="1"/>
  <c r="C45" i="1"/>
  <c r="E37" i="1"/>
  <c r="D38" i="1"/>
  <c r="E38" i="1"/>
  <c r="D39" i="1"/>
  <c r="E39" i="1"/>
  <c r="D35" i="1"/>
  <c r="E35" i="1"/>
  <c r="D36" i="1"/>
  <c r="E36" i="1"/>
  <c r="D31" i="1"/>
  <c r="E31" i="1"/>
  <c r="D32" i="1"/>
  <c r="E32" i="1"/>
  <c r="D19" i="1"/>
  <c r="E19" i="1"/>
  <c r="D29" i="1"/>
  <c r="E29" i="1"/>
  <c r="D24" i="1"/>
  <c r="E24" i="1"/>
  <c r="D20" i="1"/>
  <c r="E20" i="1"/>
  <c r="D17" i="1"/>
  <c r="D6" i="1" s="1"/>
  <c r="E17" i="1"/>
  <c r="E6" i="1" s="1"/>
  <c r="D14" i="1"/>
  <c r="E14" i="1"/>
  <c r="D12" i="1"/>
  <c r="E12" i="1"/>
  <c r="D10" i="1"/>
  <c r="E10" i="1"/>
  <c r="D7" i="1"/>
  <c r="E7" i="1"/>
  <c r="G38" i="4"/>
  <c r="G37" i="4"/>
  <c r="G19" i="4" l="1"/>
  <c r="G18" i="4"/>
  <c r="G15" i="4"/>
  <c r="D33" i="1"/>
  <c r="E33" i="1"/>
  <c r="C33" i="1"/>
  <c r="D30" i="1"/>
  <c r="E30" i="1"/>
  <c r="C30" i="1"/>
  <c r="D28" i="1"/>
  <c r="E28" i="1"/>
  <c r="C28" i="1"/>
  <c r="D25" i="1"/>
  <c r="E25" i="1"/>
  <c r="D26" i="1"/>
  <c r="E26" i="1"/>
  <c r="D27" i="1"/>
  <c r="E27" i="1"/>
  <c r="C27" i="1"/>
  <c r="C26" i="1"/>
  <c r="C25" i="1"/>
  <c r="D23" i="1"/>
  <c r="E23" i="1"/>
  <c r="C23" i="1"/>
  <c r="D22" i="1"/>
  <c r="E22" i="1"/>
  <c r="C22" i="1"/>
  <c r="D21" i="1"/>
  <c r="E21" i="1"/>
  <c r="C21" i="1"/>
  <c r="C6" i="1"/>
  <c r="C13" i="1"/>
  <c r="C7" i="1"/>
  <c r="E8" i="1"/>
  <c r="E61" i="2"/>
  <c r="D61" i="2"/>
  <c r="D60" i="2"/>
  <c r="C8" i="2"/>
  <c r="E67" i="2"/>
  <c r="D67" i="2"/>
  <c r="C67" i="2"/>
  <c r="D68" i="2"/>
  <c r="E68" i="2"/>
  <c r="C68" i="2"/>
  <c r="D69" i="2"/>
  <c r="E69" i="2"/>
  <c r="C69" i="2"/>
  <c r="D72" i="2"/>
  <c r="E72" i="2"/>
  <c r="C72" i="2"/>
  <c r="E63" i="2"/>
  <c r="E62" i="2"/>
  <c r="C61" i="2"/>
  <c r="D47" i="2"/>
  <c r="D46" i="2" s="1"/>
  <c r="D45" i="2" s="1"/>
  <c r="C47" i="2"/>
  <c r="C46" i="2" s="1"/>
  <c r="C45" i="2" s="1"/>
  <c r="E48" i="2"/>
  <c r="E47" i="2" s="1"/>
  <c r="E46" i="2" s="1"/>
  <c r="E45" i="2" s="1"/>
  <c r="D42" i="2"/>
  <c r="D41" i="2" s="1"/>
  <c r="D40" i="2" s="1"/>
  <c r="C42" i="2"/>
  <c r="C41" i="2" s="1"/>
  <c r="C40" i="2" s="1"/>
  <c r="E44" i="2"/>
  <c r="E43" i="2"/>
  <c r="D38" i="2"/>
  <c r="D37" i="2" s="1"/>
  <c r="C38" i="2"/>
  <c r="C37" i="2" s="1"/>
  <c r="E39" i="2"/>
  <c r="E38" i="2" s="1"/>
  <c r="E37" i="2" s="1"/>
  <c r="D27" i="2"/>
  <c r="C27" i="2"/>
  <c r="E28" i="2"/>
  <c r="D22" i="2"/>
  <c r="C22" i="2"/>
  <c r="E42" i="2" l="1"/>
  <c r="E41" i="2" s="1"/>
  <c r="E40" i="2" s="1"/>
  <c r="E27" i="2"/>
  <c r="E55" i="2"/>
  <c r="D52" i="2"/>
  <c r="C52" i="2"/>
  <c r="I39" i="4" l="1"/>
  <c r="I32" i="4"/>
  <c r="E40" i="1"/>
  <c r="C39" i="1"/>
  <c r="C38" i="1" s="1"/>
  <c r="H19" i="4"/>
  <c r="C32" i="1"/>
  <c r="C31" i="1" s="1"/>
  <c r="E13" i="1"/>
  <c r="E16" i="1"/>
  <c r="E9" i="1"/>
  <c r="E15" i="1"/>
  <c r="E11" i="1"/>
  <c r="E18" i="1"/>
  <c r="D82" i="2"/>
  <c r="D81" i="2" s="1"/>
  <c r="D80" i="2" s="1"/>
  <c r="C82" i="2"/>
  <c r="C81" i="2" s="1"/>
  <c r="C80" i="2" s="1"/>
  <c r="D78" i="2"/>
  <c r="D76" i="2"/>
  <c r="E83" i="2"/>
  <c r="E82" i="2" s="1"/>
  <c r="E81" i="2" s="1"/>
  <c r="E80" i="2" s="1"/>
  <c r="E79" i="2"/>
  <c r="E78" i="2" s="1"/>
  <c r="E77" i="2"/>
  <c r="E76" i="2" s="1"/>
  <c r="D70" i="2"/>
  <c r="C70" i="2"/>
  <c r="E71" i="2"/>
  <c r="E70" i="2" s="1"/>
  <c r="D56" i="2"/>
  <c r="C56" i="2"/>
  <c r="E57" i="2"/>
  <c r="E56" i="2" s="1"/>
  <c r="E54" i="2"/>
  <c r="E53" i="2"/>
  <c r="D64" i="2"/>
  <c r="D59" i="2" s="1"/>
  <c r="C64" i="2"/>
  <c r="C60" i="2" s="1"/>
  <c r="C59" i="2" s="1"/>
  <c r="E66" i="2"/>
  <c r="E65" i="2"/>
  <c r="E35" i="2"/>
  <c r="E31" i="2"/>
  <c r="E32" i="2"/>
  <c r="E33" i="2"/>
  <c r="E30" i="2"/>
  <c r="D20" i="2"/>
  <c r="D19" i="2" s="1"/>
  <c r="D18" i="2" s="1"/>
  <c r="C20" i="2"/>
  <c r="C19" i="2" s="1"/>
  <c r="E24" i="2"/>
  <c r="E23" i="2"/>
  <c r="E21" i="2"/>
  <c r="E20" i="2" s="1"/>
  <c r="E17" i="2"/>
  <c r="E14" i="2"/>
  <c r="E15" i="2"/>
  <c r="E13" i="2"/>
  <c r="E22" i="2" l="1"/>
  <c r="E19" i="2" s="1"/>
  <c r="E18" i="2" s="1"/>
  <c r="C58" i="2"/>
  <c r="D58" i="2"/>
  <c r="D8" i="2" s="1"/>
  <c r="E52" i="2"/>
  <c r="E51" i="2" s="1"/>
  <c r="E50" i="2" s="1"/>
  <c r="E49" i="2" s="1"/>
  <c r="E36" i="2" s="1"/>
  <c r="E75" i="2"/>
  <c r="E74" i="2" s="1"/>
  <c r="D51" i="2"/>
  <c r="D50" i="2" s="1"/>
  <c r="D49" i="2" s="1"/>
  <c r="D36" i="2" s="1"/>
  <c r="D75" i="2"/>
  <c r="D74" i="2" s="1"/>
  <c r="I19" i="4"/>
  <c r="C24" i="1"/>
  <c r="C20" i="1"/>
  <c r="C18" i="2"/>
  <c r="C51" i="2"/>
  <c r="C50" i="2" s="1"/>
  <c r="C49" i="2" s="1"/>
  <c r="C36" i="2" s="1"/>
  <c r="E64" i="2"/>
  <c r="E60" i="2" s="1"/>
  <c r="E59" i="2" s="1"/>
  <c r="E58" i="2" l="1"/>
  <c r="E8" i="2" s="1"/>
  <c r="D51" i="1"/>
  <c r="C51" i="1" l="1"/>
  <c r="D16" i="2" l="1"/>
  <c r="C16" i="2"/>
  <c r="E16" i="2" l="1"/>
  <c r="H18" i="4"/>
  <c r="H17" i="4" s="1"/>
  <c r="H38" i="4" s="1"/>
  <c r="D34" i="2" l="1"/>
  <c r="D29" i="2" l="1"/>
  <c r="D26" i="2" s="1"/>
  <c r="D25" i="2" s="1"/>
  <c r="D12" i="2"/>
  <c r="D11" i="2" s="1"/>
  <c r="D10" i="2" s="1"/>
  <c r="D9" i="2" s="1"/>
  <c r="H31" i="4"/>
  <c r="H30" i="4" s="1"/>
  <c r="H15" i="4" l="1"/>
  <c r="D7" i="2" l="1"/>
  <c r="D6" i="2" s="1"/>
  <c r="I18" i="4"/>
  <c r="I17" i="4" s="1"/>
  <c r="I38" i="4" s="1"/>
  <c r="E29" i="2"/>
  <c r="E12" i="2"/>
  <c r="E11" i="2" s="1"/>
  <c r="E10" i="2" s="1"/>
  <c r="I16" i="4"/>
  <c r="E30" i="4" l="1"/>
  <c r="C36" i="1" l="1"/>
  <c r="C35" i="1" l="1"/>
  <c r="E33" i="4"/>
  <c r="G31" i="4" l="1"/>
  <c r="C76" i="2"/>
  <c r="C78" i="2"/>
  <c r="C34" i="2"/>
  <c r="E34" i="2" s="1"/>
  <c r="E26" i="2" s="1"/>
  <c r="E25" i="2" s="1"/>
  <c r="E9" i="2" s="1"/>
  <c r="C29" i="2"/>
  <c r="C12" i="2"/>
  <c r="C11" i="2" s="1"/>
  <c r="C26" i="2" l="1"/>
  <c r="C25" i="2" s="1"/>
  <c r="I31" i="4"/>
  <c r="G30" i="4"/>
  <c r="I30" i="4" s="1"/>
  <c r="C75" i="2"/>
  <c r="C74" i="2" s="1"/>
  <c r="C10" i="2"/>
  <c r="C9" i="2" l="1"/>
  <c r="C7" i="2" s="1"/>
  <c r="C6" i="2" s="1"/>
  <c r="E7" i="2"/>
  <c r="E6" i="2" s="1"/>
  <c r="C14" i="1"/>
  <c r="C10" i="1"/>
  <c r="C12" i="1"/>
  <c r="H33" i="4"/>
  <c r="G33" i="4"/>
  <c r="F26" i="4"/>
  <c r="G26" i="4"/>
  <c r="H26" i="4"/>
  <c r="I26" i="4"/>
  <c r="E26" i="4"/>
  <c r="F17" i="4"/>
  <c r="F38" i="4" s="1"/>
  <c r="G17" i="4"/>
  <c r="E17" i="4"/>
  <c r="I33" i="4" l="1"/>
  <c r="E14" i="4"/>
  <c r="E37" i="4" s="1"/>
  <c r="F30" i="4"/>
  <c r="F33" i="4"/>
  <c r="E38" i="4"/>
  <c r="F14" i="4"/>
  <c r="C29" i="1"/>
  <c r="C19" i="1" s="1"/>
  <c r="C17" i="1"/>
  <c r="I15" i="4" l="1"/>
  <c r="F37" i="4"/>
  <c r="F39" i="4" s="1"/>
  <c r="E39" i="4"/>
  <c r="E20" i="4"/>
  <c r="F20" i="4"/>
  <c r="E51" i="1" l="1"/>
  <c r="G14" i="4"/>
  <c r="G20" i="4" s="1"/>
  <c r="H14" i="4"/>
  <c r="H20" i="4" l="1"/>
  <c r="I20" i="4" s="1"/>
  <c r="H37" i="4"/>
  <c r="I14" i="4"/>
  <c r="I37" i="4" s="1"/>
</calcChain>
</file>

<file path=xl/sharedStrings.xml><?xml version="1.0" encoding="utf-8"?>
<sst xmlns="http://schemas.openxmlformats.org/spreadsheetml/2006/main" count="273" uniqueCount="136">
  <si>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</si>
  <si>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</si>
  <si>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</si>
  <si>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</si>
  <si>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</si>
  <si>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</si>
  <si>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</si>
  <si>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</si>
  <si>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</si>
  <si>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</si>
  <si>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</si>
  <si>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</si>
  <si>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</si>
  <si>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</si>
  <si>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</si>
  <si>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</si>
  <si>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</si>
  <si>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Ostali nespomenuti rashodi poslovanja</t>
  </si>
  <si>
    <t>34</t>
  </si>
  <si>
    <t>Financijski rashodi</t>
  </si>
  <si>
    <t>343</t>
  </si>
  <si>
    <t>Ostali financijski rashodi</t>
  </si>
  <si>
    <t>42</t>
  </si>
  <si>
    <t>Rashodi za nabavu proizvedene dugotrajne imovine</t>
  </si>
  <si>
    <t>422</t>
  </si>
  <si>
    <t>Postrojenja i oprema</t>
  </si>
  <si>
    <t>II. POSEBNI DIO</t>
  </si>
  <si>
    <t>Članak 2.</t>
  </si>
  <si>
    <t>Ekonomska klasifikacija</t>
  </si>
  <si>
    <t>A. RAČUN PRIHODA I RASHODA</t>
  </si>
  <si>
    <t>6</t>
  </si>
  <si>
    <t>Prihodi poslovanja</t>
  </si>
  <si>
    <t>Pomoći iz inozemstva i od subjekata unutar općeg proračuna</t>
  </si>
  <si>
    <t>Prihodi od imovine</t>
  </si>
  <si>
    <t>Prihodi od financijske imovine</t>
  </si>
  <si>
    <t>66</t>
  </si>
  <si>
    <t>Prihodi od prodaje proizvoda i robe te pruženih usluga i prihodi od donacija</t>
  </si>
  <si>
    <t>661</t>
  </si>
  <si>
    <t>Prihodi od prodaje proizvoda i robe te pruženih usluga</t>
  </si>
  <si>
    <t>7</t>
  </si>
  <si>
    <t>Prihodi od prodaje nefinancijske imovine</t>
  </si>
  <si>
    <t>3</t>
  </si>
  <si>
    <t>Rashodi poslovanja</t>
  </si>
  <si>
    <t>4</t>
  </si>
  <si>
    <t>Rashodi za nabavu nefinancijske imovine</t>
  </si>
  <si>
    <t>B. RAČUN ZADUŽIVANJA/FINANCIRANJA</t>
  </si>
  <si>
    <t>8</t>
  </si>
  <si>
    <t>Primici od financijske imovine i zaduživanja</t>
  </si>
  <si>
    <t>5</t>
  </si>
  <si>
    <t>Izdaci za financijsku imovinu i otplate zajmova</t>
  </si>
  <si>
    <t>9</t>
  </si>
  <si>
    <t>92</t>
  </si>
  <si>
    <t>Rezultat poslovanja</t>
  </si>
  <si>
    <t>922</t>
  </si>
  <si>
    <t>Višak prihoda</t>
  </si>
  <si>
    <t>Izvori financiranja - prihodi:</t>
  </si>
  <si>
    <t>Brojčana oznaka i naziv</t>
  </si>
  <si>
    <t xml:space="preserve">Izvor 1. </t>
  </si>
  <si>
    <t>OPĆI PRIHODI I PRIMICI</t>
  </si>
  <si>
    <t xml:space="preserve">Izvor 2. </t>
  </si>
  <si>
    <t>VLASTITI PRIHODI</t>
  </si>
  <si>
    <t xml:space="preserve">Izvor 4. </t>
  </si>
  <si>
    <t>POMOĆI</t>
  </si>
  <si>
    <t>Prihodi iz nadležnog proračuna i od HZZO-a temeljem ugovornih obveza</t>
  </si>
  <si>
    <t>Prihodi iz nadležnog proračuna za financiranje redovne djelatnosti proračunskih korisnika</t>
  </si>
  <si>
    <t>I. OPĆI DIO</t>
  </si>
  <si>
    <t>Članak 1.</t>
  </si>
  <si>
    <t xml:space="preserve">A. RAČUN PRIHODA I RASHODA </t>
  </si>
  <si>
    <t>Prihodi ukupno</t>
  </si>
  <si>
    <t>Rashodi ukupno</t>
  </si>
  <si>
    <t>RAZLIKA − VIŠAK/MANJAK</t>
  </si>
  <si>
    <t>NETO ZADUŽIVANJE/FINANCIRANJE</t>
  </si>
  <si>
    <t/>
  </si>
  <si>
    <t>C. RASPOLOŽIVA SREDSTVA IZ PRETHODNIH GODINA (VIŠAK PRIHODA I REZERVIRANJA)</t>
  </si>
  <si>
    <t>UKUPAN DONOS VIŠKA/MANJKA IZ PRETHODNE GODINE</t>
  </si>
  <si>
    <t>Višak prihoda iz prethodne godine koji će se rasporediti</t>
  </si>
  <si>
    <t>Manjak prihoda iz prethodne godine za pokriće</t>
  </si>
  <si>
    <t>RAZLIKA VIŠAK/MANJAK IZ PRETHODNE GODINE KOJI ĆE SE POKRITI/RASPOREDITI</t>
  </si>
  <si>
    <t>UKUPNO PRORAČUN (A.+B.+C.)</t>
  </si>
  <si>
    <t>Naziv</t>
  </si>
  <si>
    <t>RASHODI I IZDACI</t>
  </si>
  <si>
    <t>VIŠAK/MANJAK +
NETO ZADUŽIVANJE/FINANCIRANJE +
RAZLIKA VIŠAK/MANJAK IZ PRETHODNE GODINE KOJI ĆE SE POKRITI/RASPOREDITI</t>
  </si>
  <si>
    <t xml:space="preserve">Članak 3. </t>
  </si>
  <si>
    <t>Izvor 1.1. OPĆI PRIHODI I PRIMICI</t>
  </si>
  <si>
    <t>FUNKCIJSKA KLASIFIKACIJA 0911 Predškolsko obrazovanje</t>
  </si>
  <si>
    <t>A409008</t>
  </si>
  <si>
    <t>Programi javnih potreba - predškola i TUR</t>
  </si>
  <si>
    <t>K409001</t>
  </si>
  <si>
    <t>Nabava nefinancijske imovine</t>
  </si>
  <si>
    <t>Prihodi od upravnih i administrativnih pristojbi, pristojbi po posebnim propisima i naknada</t>
  </si>
  <si>
    <t>Prihodi po posebnim propisima</t>
  </si>
  <si>
    <t>Pomoći proračunskim korsnicima iz proračuna koji im nije nadležan</t>
  </si>
  <si>
    <t>Donacije od pravnih i fizičkih osoba izvan općeg proračuna</t>
  </si>
  <si>
    <t>Izvor 3.</t>
  </si>
  <si>
    <t>POSEBNE NAMJENE</t>
  </si>
  <si>
    <t>Izvor 5.</t>
  </si>
  <si>
    <t>DONACIJE</t>
  </si>
  <si>
    <t>Glava 00440 DJEČJI VRTIĆI</t>
  </si>
  <si>
    <t xml:space="preserve">C. RASPOLOŽIVA SREDSTVA IZ PRETHODNIH GODINA </t>
  </si>
  <si>
    <t>Izvor 6.</t>
  </si>
  <si>
    <t>PRIHODI OD NEFINANCIJSKE IMOVINE</t>
  </si>
  <si>
    <t>Proračun 2019.</t>
  </si>
  <si>
    <t>Izvršenje 2018.</t>
  </si>
  <si>
    <t>Novi plan 2022.</t>
  </si>
  <si>
    <t>U članku 2. stupac Financijski plan 2022. mijenja se kako slijedi:</t>
  </si>
  <si>
    <t>U članku 3. stupac Financijski plan 2022. mijenja se kako slijedi:</t>
  </si>
  <si>
    <t>Proračunski korisnik 26338 DJEČJI VRTIĆ GRIGOR VITEZ</t>
  </si>
  <si>
    <t>Plan 2022.</t>
  </si>
  <si>
    <t>PREDSJEDNICA UPRAVNOG VIJEĆA</t>
  </si>
  <si>
    <t>Posebne namjene</t>
  </si>
  <si>
    <t>Prihodi od pomoći</t>
  </si>
  <si>
    <t>U Financijskom planu DV Grigor Vitez za 2022. godinu, u članku 1. stupac Financijski plan 2022. mijenja se kako slijedi:</t>
  </si>
  <si>
    <t>Uredski mat. i ostali mat. rashodi</t>
  </si>
  <si>
    <t>Izvor 2.6. VLASTITI PRIHODI</t>
  </si>
  <si>
    <t>Izvor 3.3. PRIHODI ZA POSEBNE NAMJENE</t>
  </si>
  <si>
    <t>Izvor 5.9. DONACIJE</t>
  </si>
  <si>
    <t>Izvor 4.5. POMOĆI</t>
  </si>
  <si>
    <t>Tatijana  Lenart</t>
  </si>
  <si>
    <t>Izmjena</t>
  </si>
  <si>
    <t>III.  ZAVRŠNE ODREDBE</t>
  </si>
  <si>
    <t xml:space="preserve">                                                                 Članak 4.</t>
  </si>
  <si>
    <t>URBROJ: 238-27-71/02-22-1</t>
  </si>
  <si>
    <t>danom objave.</t>
  </si>
  <si>
    <r>
      <t>I</t>
    </r>
    <r>
      <rPr>
        <b/>
        <sz val="12"/>
        <color theme="1"/>
        <rFont val="Calibri"/>
        <family val="2"/>
        <charset val="238"/>
        <scheme val="minor"/>
      </rPr>
      <t>I. IZMJENE I DOPUNE</t>
    </r>
    <r>
      <rPr>
        <b/>
        <sz val="12"/>
        <color rgb="FF000000"/>
        <rFont val="Calibri"/>
        <family val="2"/>
        <charset val="238"/>
        <scheme val="minor"/>
      </rPr>
      <t xml:space="preserve"> FINANCIJSKOG PLANA DJEČJEG VRTIĆA GRIGOR VITEZ ZA  2022. GODINU</t>
    </r>
  </si>
  <si>
    <r>
      <t>Na temelju članka 29. Zakona o proračunu (Narodne novine br.144/21) i članka 41. Statuta Dječjeg vrtića Grigor Vitez (Službene vijesti Grada Samobora br. 4/19.) Upravno vijeće DV Grigor Vitez na svo</t>
    </r>
    <r>
      <rPr>
        <sz val="11"/>
        <color theme="1" tint="4.9989318521683403E-2"/>
        <rFont val="Calibri"/>
        <family val="2"/>
        <charset val="238"/>
        <scheme val="minor"/>
      </rPr>
      <t>joj 26.</t>
    </r>
    <r>
      <rPr>
        <sz val="11"/>
        <color theme="1"/>
        <rFont val="Calibri"/>
        <family val="2"/>
        <charset val="238"/>
        <scheme val="minor"/>
      </rPr>
      <t xml:space="preserve"> sjednici održanoj 12</t>
    </r>
    <r>
      <rPr>
        <sz val="11"/>
        <color theme="1" tint="4.9989318521683403E-2"/>
        <rFont val="Calibri"/>
        <family val="2"/>
        <charset val="238"/>
        <scheme val="minor"/>
      </rPr>
      <t>. prosinca 2022. godine</t>
    </r>
    <r>
      <rPr>
        <sz val="11"/>
        <color theme="1"/>
        <rFont val="Calibri"/>
        <family val="2"/>
        <charset val="238"/>
        <scheme val="minor"/>
      </rPr>
      <t xml:space="preserve"> donijelo je </t>
    </r>
  </si>
  <si>
    <t>A409001 Redovna djelatnost dječjeg vrtića</t>
  </si>
  <si>
    <t>Izvor 3.3. PRIHODI OD POMOĆI</t>
  </si>
  <si>
    <t>Izvor 3.3. PRIHODI OD DONACIJA</t>
  </si>
  <si>
    <t>Izvor 3.3. PRIHODI OD NEFINANCIJSKE IMOVINE</t>
  </si>
  <si>
    <t>A409011</t>
  </si>
  <si>
    <t>Univerzalni sportski program</t>
  </si>
  <si>
    <t>Izvor 3.3. POSEBNE NAMJENE</t>
  </si>
  <si>
    <t>Pomoći od izvanproračunskih korisnika</t>
  </si>
  <si>
    <t>PRIHODI I PRIMICI I VIŠAK</t>
  </si>
  <si>
    <t>KLASA: 601-06/22-1/65</t>
  </si>
  <si>
    <t>II. Izmjene i dopune Financijskog plana DV Grigor Vitez za 2022.godinu  biti će objavljene na mrežnim stranicama vrtića, a stupaju na snagu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</si>
</sst>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rgb="FF000000"/>
      <name val="Geneva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sz val="8"/>
      <color indexed="8"/>
      <name val="Arimo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charset val="238"/>
    </font>
    <font>
      <b/>
      <sz val="11"/>
      <color rgb="FFFF990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FF"/>
      <name val="Arial"/>
      <family val="2"/>
      <charset val="238"/>
    </font>
    <font>
      <sz val="19"/>
      <color rgb="FF3366FF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1"/>
      <color rgb="FF80808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0"/>
      <color indexed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99CC00"/>
        <bgColor rgb="FF99CC00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2">
    <xf numFmtId="0" fontId="0" fillId="0" borderId="0"/>
    <xf numFmtId="0" fontId="3" fillId="0" borderId="0"/>
    <xf numFmtId="0" fontId="5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0" borderId="0" applyNumberFormat="0" applyFont="0" applyBorder="0" applyProtection="0"/>
    <xf numFmtId="0" fontId="1" fillId="0" borderId="0"/>
    <xf numFmtId="0" fontId="6" fillId="0" borderId="0" applyNumberFormat="0" applyBorder="0" applyProtection="0">
      <alignment wrapText="1"/>
    </xf>
    <xf numFmtId="0" fontId="7" fillId="10" borderId="0" applyNumberFormat="0" applyFont="0" applyBorder="0" applyAlignment="0" applyProtection="0"/>
    <xf numFmtId="0" fontId="7" fillId="11" borderId="0" applyNumberFormat="0" applyFont="0" applyBorder="0" applyAlignment="0" applyProtection="0"/>
    <xf numFmtId="0" fontId="7" fillId="12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4" borderId="0" applyNumberFormat="0" applyFont="0" applyBorder="0" applyAlignment="0" applyProtection="0"/>
    <xf numFmtId="0" fontId="7" fillId="15" borderId="0" applyNumberFormat="0" applyFont="0" applyBorder="0" applyAlignment="0" applyProtection="0"/>
    <xf numFmtId="0" fontId="7" fillId="16" borderId="0" applyNumberFormat="0" applyFont="0" applyBorder="0" applyAlignment="0" applyProtection="0"/>
    <xf numFmtId="0" fontId="7" fillId="17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7" fillId="19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11" fillId="20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20" applyNumberFormat="0" applyAlignment="0" applyProtection="0"/>
    <xf numFmtId="0" fontId="13" fillId="11" borderId="0" applyNumberFormat="0" applyBorder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7" fillId="0" borderId="0"/>
    <xf numFmtId="0" fontId="10" fillId="0" borderId="0"/>
    <xf numFmtId="0" fontId="3" fillId="0" borderId="0"/>
    <xf numFmtId="0" fontId="6" fillId="0" borderId="0" applyNumberFormat="0" applyBorder="0" applyProtection="0">
      <alignment wrapText="1"/>
    </xf>
    <xf numFmtId="0" fontId="10" fillId="0" borderId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3" fillId="0" borderId="0">
      <alignment wrapText="1"/>
    </xf>
    <xf numFmtId="0" fontId="7" fillId="0" borderId="0" applyNumberFormat="0" applyFont="0" applyBorder="0" applyProtection="0"/>
    <xf numFmtId="0" fontId="18" fillId="0" borderId="0" applyNumberForma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19" fillId="0" borderId="24" applyNumberFormat="0" applyFill="0" applyAlignment="0" applyProtection="0"/>
    <xf numFmtId="0" fontId="20" fillId="30" borderId="25" applyNumberFormat="0" applyAlignment="0" applyProtection="0"/>
    <xf numFmtId="4" fontId="6" fillId="29" borderId="26" applyProtection="0">
      <alignment vertical="center"/>
    </xf>
    <xf numFmtId="4" fontId="21" fillId="29" borderId="27" applyProtection="0">
      <alignment vertical="center"/>
    </xf>
    <xf numFmtId="4" fontId="22" fillId="29" borderId="27" applyProtection="0">
      <alignment horizontal="left" vertical="center" indent="1"/>
    </xf>
    <xf numFmtId="0" fontId="22" fillId="29" borderId="27" applyNumberFormat="0" applyProtection="0">
      <alignment horizontal="left" vertical="top" indent="1"/>
    </xf>
    <xf numFmtId="4" fontId="22" fillId="31" borderId="0" applyBorder="0" applyProtection="0">
      <alignment horizontal="left" vertical="center" indent="1"/>
    </xf>
    <xf numFmtId="4" fontId="6" fillId="11" borderId="27" applyProtection="0">
      <alignment horizontal="right" vertical="center"/>
    </xf>
    <xf numFmtId="4" fontId="6" fillId="16" borderId="27" applyProtection="0">
      <alignment horizontal="right" vertical="center"/>
    </xf>
    <xf numFmtId="4" fontId="6" fillId="25" borderId="27" applyProtection="0">
      <alignment horizontal="right" vertical="center"/>
    </xf>
    <xf numFmtId="4" fontId="6" fillId="19" borderId="27" applyProtection="0">
      <alignment horizontal="right" vertical="center"/>
    </xf>
    <xf numFmtId="4" fontId="6" fillId="23" borderId="27" applyProtection="0">
      <alignment horizontal="right" vertical="center"/>
    </xf>
    <xf numFmtId="4" fontId="6" fillId="27" borderId="27" applyProtection="0">
      <alignment horizontal="right" vertical="center"/>
    </xf>
    <xf numFmtId="4" fontId="6" fillId="26" borderId="27" applyProtection="0">
      <alignment horizontal="right" vertical="center"/>
    </xf>
    <xf numFmtId="4" fontId="6" fillId="32" borderId="27" applyProtection="0">
      <alignment horizontal="right" vertical="center"/>
    </xf>
    <xf numFmtId="4" fontId="6" fillId="17" borderId="27" applyProtection="0">
      <alignment horizontal="right" vertical="center"/>
    </xf>
    <xf numFmtId="4" fontId="22" fillId="0" borderId="28" applyFill="0" applyProtection="0">
      <alignment horizontal="left" vertical="center" indent="1"/>
    </xf>
    <xf numFmtId="4" fontId="6" fillId="14" borderId="0" applyBorder="0" applyProtection="0">
      <alignment horizontal="left" vertical="center" indent="1"/>
    </xf>
    <xf numFmtId="4" fontId="23" fillId="33" borderId="0" applyBorder="0" applyProtection="0">
      <alignment horizontal="left" vertical="center" indent="1"/>
    </xf>
    <xf numFmtId="4" fontId="22" fillId="31" borderId="27" applyProtection="0">
      <alignment horizontal="center" vertical="top"/>
    </xf>
    <xf numFmtId="4" fontId="6" fillId="14" borderId="0" applyBorder="0" applyProtection="0">
      <alignment horizontal="left" vertical="center" indent="1"/>
    </xf>
    <xf numFmtId="4" fontId="6" fillId="31" borderId="0" applyBorder="0" applyProtection="0">
      <alignment horizontal="left" vertical="center" indent="1"/>
    </xf>
    <xf numFmtId="0" fontId="6" fillId="33" borderId="27" applyNumberFormat="0" applyProtection="0">
      <alignment horizontal="left" vertical="center" indent="1"/>
    </xf>
    <xf numFmtId="0" fontId="6" fillId="33" borderId="27" applyNumberFormat="0" applyProtection="0">
      <alignment horizontal="left" vertical="top" indent="1"/>
    </xf>
    <xf numFmtId="0" fontId="6" fillId="31" borderId="27" applyNumberFormat="0" applyProtection="0">
      <alignment horizontal="left" vertical="center" indent="1"/>
    </xf>
    <xf numFmtId="0" fontId="6" fillId="31" borderId="27" applyNumberFormat="0" applyProtection="0">
      <alignment horizontal="left" vertical="top" indent="1"/>
    </xf>
    <xf numFmtId="0" fontId="6" fillId="18" borderId="27" applyNumberFormat="0" applyProtection="0">
      <alignment horizontal="left" vertical="center" indent="1"/>
    </xf>
    <xf numFmtId="0" fontId="6" fillId="18" borderId="27" applyNumberFormat="0" applyProtection="0">
      <alignment horizontal="left" vertical="top" indent="1"/>
    </xf>
    <xf numFmtId="0" fontId="24" fillId="14" borderId="27" applyNumberFormat="0" applyProtection="0">
      <alignment horizontal="left" vertical="center" indent="1"/>
    </xf>
    <xf numFmtId="0" fontId="24" fillId="14" borderId="27" applyNumberFormat="0" applyProtection="0">
      <alignment horizontal="left" vertical="center" indent="1"/>
    </xf>
    <xf numFmtId="0" fontId="6" fillId="14" borderId="27" applyNumberFormat="0" applyProtection="0">
      <alignment horizontal="left" vertical="top" indent="1"/>
    </xf>
    <xf numFmtId="0" fontId="6" fillId="0" borderId="0" applyNumberFormat="0" applyBorder="0" applyProtection="0"/>
    <xf numFmtId="4" fontId="6" fillId="34" borderId="27" applyProtection="0">
      <alignment vertical="center"/>
    </xf>
    <xf numFmtId="4" fontId="25" fillId="34" borderId="27" applyProtection="0">
      <alignment vertical="center"/>
    </xf>
    <xf numFmtId="4" fontId="6" fillId="34" borderId="27" applyProtection="0">
      <alignment horizontal="left" vertical="center" indent="1"/>
    </xf>
    <xf numFmtId="0" fontId="6" fillId="34" borderId="27" applyNumberFormat="0" applyProtection="0">
      <alignment horizontal="left" vertical="top" indent="1"/>
    </xf>
    <xf numFmtId="4" fontId="6" fillId="35" borderId="26" applyProtection="0">
      <alignment horizontal="right" vertical="center"/>
    </xf>
    <xf numFmtId="4" fontId="25" fillId="14" borderId="27" applyProtection="0">
      <alignment horizontal="right" vertical="center"/>
    </xf>
    <xf numFmtId="4" fontId="6" fillId="31" borderId="27" applyProtection="0">
      <alignment horizontal="left" vertical="center" indent="1"/>
    </xf>
    <xf numFmtId="0" fontId="22" fillId="31" borderId="27" applyNumberFormat="0" applyProtection="0">
      <alignment horizontal="center" vertical="top" wrapText="1"/>
    </xf>
    <xf numFmtId="4" fontId="26" fillId="35" borderId="0" applyBorder="0" applyProtection="0">
      <alignment horizontal="left" vertical="center" indent="1"/>
    </xf>
    <xf numFmtId="4" fontId="27" fillId="14" borderId="27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15" borderId="20" applyNumberFormat="0" applyAlignment="0" applyProtection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vertical="center"/>
    </xf>
    <xf numFmtId="0" fontId="8" fillId="0" borderId="0" xfId="0" applyFont="1"/>
    <xf numFmtId="3" fontId="8" fillId="0" borderId="0" xfId="0" applyNumberFormat="1" applyFont="1"/>
    <xf numFmtId="0" fontId="4" fillId="0" borderId="0" xfId="1" applyFont="1" applyAlignment="1">
      <alignment vertical="center"/>
    </xf>
    <xf numFmtId="0" fontId="9" fillId="0" borderId="0" xfId="0" applyFont="1" applyAlignment="1">
      <alignment vertical="center" wrapText="1"/>
    </xf>
    <xf numFmtId="3" fontId="0" fillId="0" borderId="0" xfId="0" applyNumberFormat="1"/>
    <xf numFmtId="0" fontId="36" fillId="8" borderId="1" xfId="6" applyFont="1" applyFill="1" applyBorder="1" applyAlignment="1">
      <alignment vertical="center" wrapText="1"/>
    </xf>
    <xf numFmtId="0" fontId="36" fillId="8" borderId="2" xfId="6" applyFont="1" applyFill="1" applyBorder="1" applyAlignment="1">
      <alignment vertical="center" wrapText="1"/>
    </xf>
    <xf numFmtId="0" fontId="38" fillId="0" borderId="0" xfId="0" applyFont="1"/>
    <xf numFmtId="3" fontId="33" fillId="8" borderId="3" xfId="0" applyNumberFormat="1" applyFont="1" applyFill="1" applyBorder="1" applyAlignment="1">
      <alignment horizontal="center" vertical="center" wrapText="1"/>
    </xf>
    <xf numFmtId="0" fontId="31" fillId="2" borderId="0" xfId="1" applyFont="1" applyFill="1" applyAlignment="1">
      <alignment vertical="center"/>
    </xf>
    <xf numFmtId="3" fontId="31" fillId="2" borderId="0" xfId="1" applyNumberFormat="1" applyFont="1" applyFill="1" applyAlignment="1">
      <alignment vertical="center"/>
    </xf>
    <xf numFmtId="0" fontId="31" fillId="3" borderId="0" xfId="1" applyFont="1" applyFill="1" applyAlignment="1">
      <alignment vertical="center"/>
    </xf>
    <xf numFmtId="3" fontId="31" fillId="3" borderId="0" xfId="1" applyNumberFormat="1" applyFont="1" applyFill="1" applyAlignment="1">
      <alignment vertical="center"/>
    </xf>
    <xf numFmtId="0" fontId="32" fillId="4" borderId="0" xfId="1" applyFont="1" applyFill="1" applyAlignment="1">
      <alignment vertical="center"/>
    </xf>
    <xf numFmtId="3" fontId="32" fillId="4" borderId="0" xfId="1" applyNumberFormat="1" applyFont="1" applyFill="1" applyAlignment="1">
      <alignment vertical="center"/>
    </xf>
    <xf numFmtId="0" fontId="32" fillId="5" borderId="0" xfId="1" applyFont="1" applyFill="1" applyAlignment="1">
      <alignment vertical="center"/>
    </xf>
    <xf numFmtId="3" fontId="32" fillId="5" borderId="0" xfId="1" applyNumberFormat="1" applyFont="1" applyFill="1" applyAlignment="1">
      <alignment vertical="center"/>
    </xf>
    <xf numFmtId="0" fontId="32" fillId="6" borderId="0" xfId="1" applyFont="1" applyFill="1" applyAlignment="1">
      <alignment vertical="center"/>
    </xf>
    <xf numFmtId="3" fontId="32" fillId="6" borderId="0" xfId="1" applyNumberFormat="1" applyFont="1" applyFill="1" applyAlignment="1">
      <alignment vertical="center"/>
    </xf>
    <xf numFmtId="0" fontId="32" fillId="7" borderId="0" xfId="1" applyFont="1" applyFill="1" applyAlignment="1">
      <alignment vertical="center"/>
    </xf>
    <xf numFmtId="3" fontId="32" fillId="7" borderId="0" xfId="1" applyNumberFormat="1" applyFont="1" applyFill="1" applyAlignment="1">
      <alignment vertical="center"/>
    </xf>
    <xf numFmtId="0" fontId="33" fillId="0" borderId="0" xfId="1" applyFont="1" applyAlignment="1">
      <alignment vertical="center" wrapText="1"/>
    </xf>
    <xf numFmtId="3" fontId="33" fillId="0" borderId="0" xfId="1" applyNumberFormat="1" applyFont="1" applyAlignment="1">
      <alignment vertical="center"/>
    </xf>
    <xf numFmtId="0" fontId="34" fillId="0" borderId="0" xfId="1" applyFont="1" applyAlignment="1">
      <alignment vertical="center" wrapText="1"/>
    </xf>
    <xf numFmtId="3" fontId="34" fillId="0" borderId="0" xfId="1" applyNumberFormat="1" applyFont="1" applyAlignment="1">
      <alignment vertical="center"/>
    </xf>
    <xf numFmtId="0" fontId="34" fillId="0" borderId="0" xfId="1" applyFont="1" applyAlignment="1">
      <alignment horizontal="left" vertical="center" wrapText="1"/>
    </xf>
    <xf numFmtId="0" fontId="38" fillId="0" borderId="0" xfId="0" applyFont="1" applyAlignment="1">
      <alignment vertical="center"/>
    </xf>
    <xf numFmtId="4" fontId="31" fillId="9" borderId="0" xfId="1" applyNumberFormat="1" applyFont="1" applyFill="1" applyAlignment="1">
      <alignment vertical="center"/>
    </xf>
    <xf numFmtId="4" fontId="31" fillId="9" borderId="0" xfId="1" applyNumberFormat="1" applyFont="1" applyFill="1" applyAlignment="1">
      <alignment vertical="center" wrapText="1"/>
    </xf>
    <xf numFmtId="3" fontId="31" fillId="9" borderId="0" xfId="1" applyNumberFormat="1" applyFont="1" applyFill="1" applyAlignment="1">
      <alignment vertical="center"/>
    </xf>
    <xf numFmtId="3" fontId="33" fillId="0" borderId="0" xfId="1" applyNumberFormat="1" applyFont="1" applyAlignment="1">
      <alignment horizontal="left" vertical="top"/>
    </xf>
    <xf numFmtId="4" fontId="33" fillId="0" borderId="0" xfId="1" applyNumberFormat="1" applyFont="1" applyAlignment="1">
      <alignment vertical="center" wrapText="1"/>
    </xf>
    <xf numFmtId="3" fontId="34" fillId="0" borderId="0" xfId="1" applyNumberFormat="1" applyFont="1" applyAlignment="1">
      <alignment horizontal="left" vertical="top"/>
    </xf>
    <xf numFmtId="4" fontId="34" fillId="0" borderId="0" xfId="1" applyNumberFormat="1" applyFont="1" applyAlignment="1">
      <alignment vertical="center" wrapText="1"/>
    </xf>
    <xf numFmtId="4" fontId="33" fillId="0" borderId="0" xfId="1" applyNumberFormat="1" applyFont="1" applyAlignment="1">
      <alignment vertical="center"/>
    </xf>
    <xf numFmtId="4" fontId="34" fillId="0" borderId="0" xfId="1" applyNumberFormat="1" applyFont="1" applyAlignment="1">
      <alignment vertical="center"/>
    </xf>
    <xf numFmtId="0" fontId="37" fillId="0" borderId="0" xfId="5" applyFont="1" applyAlignment="1">
      <alignment vertical="center"/>
    </xf>
    <xf numFmtId="0" fontId="37" fillId="0" borderId="0" xfId="5" applyFont="1" applyAlignment="1">
      <alignment horizontal="left"/>
    </xf>
    <xf numFmtId="3" fontId="38" fillId="0" borderId="0" xfId="0" applyNumberFormat="1" applyFont="1"/>
    <xf numFmtId="0" fontId="39" fillId="0" borderId="9" xfId="4" applyFont="1" applyBorder="1" applyAlignment="1">
      <alignment horizontal="left"/>
    </xf>
    <xf numFmtId="0" fontId="39" fillId="0" borderId="10" xfId="4" applyFont="1" applyBorder="1" applyAlignment="1">
      <alignment horizontal="left"/>
    </xf>
    <xf numFmtId="3" fontId="39" fillId="0" borderId="8" xfId="7" applyNumberFormat="1" applyFont="1" applyBorder="1" applyAlignment="1">
      <alignment horizontal="right" vertical="center"/>
    </xf>
    <xf numFmtId="0" fontId="41" fillId="0" borderId="8" xfId="0" applyFont="1" applyBorder="1"/>
    <xf numFmtId="3" fontId="42" fillId="0" borderId="10" xfId="3" applyNumberFormat="1" applyFont="1" applyBorder="1"/>
    <xf numFmtId="3" fontId="42" fillId="0" borderId="8" xfId="7" applyNumberFormat="1" applyFont="1" applyBorder="1" applyAlignment="1">
      <alignment horizontal="right" vertical="center"/>
    </xf>
    <xf numFmtId="0" fontId="39" fillId="0" borderId="9" xfId="2" applyFont="1" applyBorder="1" applyAlignment="1">
      <alignment horizontal="left" vertical="top"/>
    </xf>
    <xf numFmtId="0" fontId="39" fillId="0" borderId="10" xfId="2" applyFont="1" applyBorder="1" applyAlignment="1">
      <alignment horizontal="justify" vertical="top"/>
    </xf>
    <xf numFmtId="3" fontId="39" fillId="0" borderId="10" xfId="3" applyNumberFormat="1" applyFont="1" applyBorder="1"/>
    <xf numFmtId="0" fontId="42" fillId="0" borderId="0" xfId="2" applyFont="1" applyAlignment="1">
      <alignment horizontal="justify" vertical="top"/>
    </xf>
    <xf numFmtId="3" fontId="42" fillId="0" borderId="0" xfId="3" applyNumberFormat="1" applyFont="1"/>
    <xf numFmtId="0" fontId="39" fillId="0" borderId="0" xfId="4" applyFont="1" applyAlignment="1">
      <alignment horizontal="left"/>
    </xf>
    <xf numFmtId="0" fontId="42" fillId="0" borderId="0" xfId="4" applyFont="1" applyAlignment="1">
      <alignment horizontal="left"/>
    </xf>
    <xf numFmtId="0" fontId="41" fillId="0" borderId="13" xfId="0" applyFont="1" applyBorder="1"/>
    <xf numFmtId="3" fontId="42" fillId="0" borderId="14" xfId="3" applyNumberFormat="1" applyFont="1" applyBorder="1"/>
    <xf numFmtId="3" fontId="42" fillId="0" borderId="8" xfId="4" applyNumberFormat="1" applyFont="1" applyBorder="1" applyAlignment="1">
      <alignment horizontal="right"/>
    </xf>
    <xf numFmtId="3" fontId="42" fillId="0" borderId="2" xfId="3" applyNumberFormat="1" applyFont="1" applyBorder="1"/>
    <xf numFmtId="3" fontId="42" fillId="0" borderId="3" xfId="3" applyNumberFormat="1" applyFont="1" applyBorder="1"/>
    <xf numFmtId="3" fontId="39" fillId="0" borderId="8" xfId="4" applyNumberFormat="1" applyFont="1" applyBorder="1" applyAlignment="1">
      <alignment horizontal="right"/>
    </xf>
    <xf numFmtId="0" fontId="39" fillId="0" borderId="0" xfId="2" applyFont="1" applyAlignment="1">
      <alignment horizontal="justify" vertical="top"/>
    </xf>
    <xf numFmtId="3" fontId="39" fillId="0" borderId="0" xfId="3" applyNumberFormat="1" applyFont="1"/>
    <xf numFmtId="0" fontId="39" fillId="0" borderId="0" xfId="4" applyFont="1" applyBorder="1"/>
    <xf numFmtId="0" fontId="42" fillId="0" borderId="0" xfId="4" applyFont="1" applyBorder="1"/>
    <xf numFmtId="0" fontId="42" fillId="0" borderId="9" xfId="2" applyFont="1" applyBorder="1" applyAlignment="1">
      <alignment horizontal="left" vertical="top"/>
    </xf>
    <xf numFmtId="0" fontId="42" fillId="0" borderId="0" xfId="2" applyFont="1" applyAlignment="1">
      <alignment horizontal="left" vertical="top"/>
    </xf>
    <xf numFmtId="0" fontId="39" fillId="0" borderId="9" xfId="2" applyFont="1" applyBorder="1" applyAlignment="1">
      <alignment vertical="top"/>
    </xf>
    <xf numFmtId="0" fontId="39" fillId="0" borderId="10" xfId="2" applyFont="1" applyBorder="1" applyAlignment="1">
      <alignment vertical="top"/>
    </xf>
    <xf numFmtId="0" fontId="42" fillId="0" borderId="0" xfId="4" applyFont="1" applyAlignment="1">
      <alignment wrapText="1"/>
    </xf>
    <xf numFmtId="0" fontId="42" fillId="0" borderId="0" xfId="4" applyFont="1" applyAlignment="1">
      <alignment horizontal="left" wrapText="1"/>
    </xf>
    <xf numFmtId="0" fontId="43" fillId="0" borderId="8" xfId="0" applyFont="1" applyBorder="1" applyAlignment="1">
      <alignment horizontal="center" wrapText="1"/>
    </xf>
    <xf numFmtId="3" fontId="43" fillId="0" borderId="8" xfId="0" applyNumberFormat="1" applyFont="1" applyBorder="1" applyAlignment="1">
      <alignment horizontal="center" wrapText="1"/>
    </xf>
    <xf numFmtId="0" fontId="0" fillId="0" borderId="8" xfId="0" applyBorder="1"/>
    <xf numFmtId="0" fontId="33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46" fillId="0" borderId="0" xfId="0" applyFont="1"/>
    <xf numFmtId="3" fontId="1" fillId="36" borderId="8" xfId="7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4" fontId="33" fillId="36" borderId="0" xfId="1" applyNumberFormat="1" applyFont="1" applyFill="1" applyAlignment="1">
      <alignment vertical="center"/>
    </xf>
    <xf numFmtId="4" fontId="33" fillId="36" borderId="0" xfId="1" applyNumberFormat="1" applyFont="1" applyFill="1" applyAlignment="1">
      <alignment vertical="center" wrapText="1"/>
    </xf>
    <xf numFmtId="4" fontId="34" fillId="36" borderId="0" xfId="1" applyNumberFormat="1" applyFont="1" applyFill="1" applyAlignment="1">
      <alignment vertical="center"/>
    </xf>
    <xf numFmtId="4" fontId="34" fillId="36" borderId="0" xfId="1" applyNumberFormat="1" applyFont="1" applyFill="1" applyAlignment="1">
      <alignment vertical="center" wrapText="1"/>
    </xf>
    <xf numFmtId="3" fontId="34" fillId="36" borderId="0" xfId="1" applyNumberFormat="1" applyFont="1" applyFill="1" applyAlignment="1">
      <alignment vertical="center"/>
    </xf>
    <xf numFmtId="0" fontId="33" fillId="36" borderId="0" xfId="1" applyFont="1" applyFill="1" applyAlignment="1">
      <alignment vertical="center"/>
    </xf>
    <xf numFmtId="0" fontId="34" fillId="36" borderId="0" xfId="1" applyFont="1" applyFill="1" applyAlignment="1">
      <alignment vertical="center" wrapText="1"/>
    </xf>
    <xf numFmtId="44" fontId="0" fillId="0" borderId="0" xfId="101" applyFont="1"/>
    <xf numFmtId="44" fontId="0" fillId="0" borderId="0" xfId="0" applyNumberFormat="1"/>
    <xf numFmtId="0" fontId="34" fillId="0" borderId="0" xfId="1" applyFont="1" applyAlignment="1">
      <alignment horizontal="left" wrapText="1"/>
    </xf>
    <xf numFmtId="3" fontId="33" fillId="37" borderId="0" xfId="1" applyNumberFormat="1" applyFont="1" applyFill="1" applyAlignment="1">
      <alignment vertical="center"/>
    </xf>
    <xf numFmtId="0" fontId="32" fillId="37" borderId="0" xfId="1" applyFont="1" applyFill="1" applyAlignment="1">
      <alignment vertical="center"/>
    </xf>
    <xf numFmtId="0" fontId="32" fillId="38" borderId="0" xfId="1" applyFont="1" applyFill="1" applyAlignment="1">
      <alignment vertical="center"/>
    </xf>
    <xf numFmtId="3" fontId="33" fillId="38" borderId="0" xfId="1" applyNumberFormat="1" applyFont="1" applyFill="1" applyAlignment="1">
      <alignment vertical="center"/>
    </xf>
    <xf numFmtId="3" fontId="33" fillId="39" borderId="0" xfId="1" applyNumberFormat="1" applyFont="1" applyFill="1" applyAlignment="1">
      <alignment vertical="center"/>
    </xf>
    <xf numFmtId="0" fontId="40" fillId="36" borderId="8" xfId="0" applyFont="1" applyFill="1" applyBorder="1" applyAlignment="1">
      <alignment vertical="center" wrapText="1"/>
    </xf>
    <xf numFmtId="3" fontId="47" fillId="0" borderId="0" xfId="1" applyNumberFormat="1" applyFont="1" applyAlignment="1">
      <alignment vertical="center"/>
    </xf>
    <xf numFmtId="3" fontId="48" fillId="0" borderId="0" xfId="1" applyNumberFormat="1" applyFont="1" applyAlignment="1">
      <alignment vertical="center"/>
    </xf>
    <xf numFmtId="3" fontId="49" fillId="0" borderId="0" xfId="0" applyNumberFormat="1" applyFont="1" applyAlignment="1">
      <alignment horizontal="right"/>
    </xf>
    <xf numFmtId="3" fontId="49" fillId="0" borderId="8" xfId="0" applyNumberFormat="1" applyFont="1" applyBorder="1" applyAlignment="1">
      <alignment horizontal="right"/>
    </xf>
    <xf numFmtId="0" fontId="50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3" fontId="2" fillId="36" borderId="8" xfId="4" applyNumberFormat="1" applyFont="1" applyFill="1" applyBorder="1" applyAlignment="1">
      <alignment horizontal="right"/>
    </xf>
    <xf numFmtId="0" fontId="1" fillId="0" borderId="0" xfId="0" applyFont="1"/>
    <xf numFmtId="0" fontId="57" fillId="0" borderId="0" xfId="40" applyFont="1" applyAlignment="1">
      <alignment vertical="center" wrapText="1" readingOrder="1"/>
    </xf>
    <xf numFmtId="0" fontId="58" fillId="0" borderId="0" xfId="40" applyFont="1" applyAlignment="1">
      <alignment vertical="center" wrapText="1" readingOrder="1"/>
    </xf>
    <xf numFmtId="0" fontId="57" fillId="0" borderId="0" xfId="40" applyFont="1" applyAlignment="1">
      <alignment horizontal="left" vertical="center" wrapText="1" readingOrder="1"/>
    </xf>
    <xf numFmtId="0" fontId="58" fillId="0" borderId="0" xfId="40" applyFont="1" applyAlignment="1">
      <alignment horizontal="left" vertical="center" wrapText="1" readingOrder="1"/>
    </xf>
    <xf numFmtId="4" fontId="0" fillId="0" borderId="0" xfId="0" applyNumberFormat="1"/>
    <xf numFmtId="3" fontId="2" fillId="0" borderId="8" xfId="0" applyNumberFormat="1" applyFont="1" applyBorder="1" applyAlignment="1">
      <alignment horizontal="center" vertical="center" wrapText="1"/>
    </xf>
    <xf numFmtId="3" fontId="33" fillId="36" borderId="2" xfId="0" applyNumberFormat="1" applyFont="1" applyFill="1" applyBorder="1" applyAlignment="1">
      <alignment horizontal="center" vertical="center" wrapText="1"/>
    </xf>
    <xf numFmtId="3" fontId="33" fillId="36" borderId="3" xfId="0" applyNumberFormat="1" applyFont="1" applyFill="1" applyBorder="1" applyAlignment="1">
      <alignment horizontal="center" vertical="center" wrapText="1"/>
    </xf>
    <xf numFmtId="3" fontId="2" fillId="36" borderId="8" xfId="0" applyNumberFormat="1" applyFont="1" applyFill="1" applyBorder="1" applyAlignment="1">
      <alignment horizontal="center" vertical="center" wrapText="1"/>
    </xf>
    <xf numFmtId="0" fontId="34" fillId="36" borderId="30" xfId="1" applyFont="1" applyFill="1" applyBorder="1" applyAlignment="1">
      <alignment vertical="center"/>
    </xf>
    <xf numFmtId="0" fontId="34" fillId="36" borderId="30" xfId="1" applyFont="1" applyFill="1" applyBorder="1" applyAlignment="1">
      <alignment vertical="center" wrapText="1"/>
    </xf>
    <xf numFmtId="3" fontId="55" fillId="36" borderId="30" xfId="1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52" fillId="0" borderId="0" xfId="0" applyFont="1" applyAlignment="1">
      <alignment horizontal="center" wrapText="1"/>
    </xf>
    <xf numFmtId="0" fontId="0" fillId="0" borderId="0" xfId="4" applyFont="1" applyAlignment="1">
      <alignment horizontal="justify" vertical="center" wrapText="1"/>
    </xf>
    <xf numFmtId="0" fontId="1" fillId="0" borderId="0" xfId="4" applyFont="1" applyAlignment="1">
      <alignment horizontal="justify" vertical="center" wrapText="1"/>
    </xf>
    <xf numFmtId="0" fontId="56" fillId="0" borderId="0" xfId="0" applyFont="1" applyAlignment="1">
      <alignment horizontal="left" vertical="center"/>
    </xf>
    <xf numFmtId="3" fontId="33" fillId="8" borderId="8" xfId="0" applyNumberFormat="1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center" wrapText="1"/>
    </xf>
    <xf numFmtId="3" fontId="33" fillId="36" borderId="0" xfId="1" applyNumberFormat="1" applyFont="1" applyFill="1" applyAlignment="1">
      <alignment vertical="center"/>
    </xf>
    <xf numFmtId="0" fontId="0" fillId="36" borderId="0" xfId="0" applyFill="1"/>
    <xf numFmtId="0" fontId="2" fillId="36" borderId="0" xfId="0" applyFont="1" applyFill="1" applyAlignment="1">
      <alignment horizontal="left"/>
    </xf>
    <xf numFmtId="3" fontId="0" fillId="36" borderId="0" xfId="0" applyNumberFormat="1" applyFill="1"/>
    <xf numFmtId="44" fontId="1" fillId="0" borderId="0" xfId="101" applyFont="1"/>
    <xf numFmtId="3" fontId="47" fillId="36" borderId="0" xfId="1" applyNumberFormat="1" applyFont="1" applyFill="1" applyAlignment="1">
      <alignment vertical="center"/>
    </xf>
    <xf numFmtId="3" fontId="59" fillId="0" borderId="8" xfId="7" applyNumberFormat="1" applyFont="1" applyBorder="1" applyAlignment="1">
      <alignment horizontal="right" vertic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4" applyFont="1" applyAlignment="1">
      <alignment horizontal="justify" vertical="center" wrapText="1"/>
    </xf>
    <xf numFmtId="0" fontId="1" fillId="0" borderId="0" xfId="4" applyFont="1" applyAlignment="1">
      <alignment horizontal="justify" vertical="center" wrapText="1"/>
    </xf>
    <xf numFmtId="0" fontId="35" fillId="0" borderId="0" xfId="2" applyFont="1" applyAlignment="1">
      <alignment horizontal="center" vertical="center" wrapText="1"/>
    </xf>
    <xf numFmtId="0" fontId="39" fillId="0" borderId="0" xfId="2" applyFont="1" applyAlignment="1">
      <alignment horizontal="left" wrapText="1"/>
    </xf>
    <xf numFmtId="0" fontId="39" fillId="0" borderId="0" xfId="4" applyFont="1" applyAlignment="1">
      <alignment horizontal="center" vertical="center"/>
    </xf>
    <xf numFmtId="0" fontId="52" fillId="0" borderId="0" xfId="0" applyFont="1" applyAlignment="1">
      <alignment horizontal="center" wrapText="1"/>
    </xf>
    <xf numFmtId="0" fontId="39" fillId="0" borderId="11" xfId="2" applyFont="1" applyBorder="1" applyAlignment="1">
      <alignment vertical="top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43" fillId="0" borderId="5" xfId="4" applyFont="1" applyBorder="1" applyAlignment="1">
      <alignment horizontal="center" vertical="center"/>
    </xf>
    <xf numFmtId="0" fontId="43" fillId="0" borderId="6" xfId="4" applyFont="1" applyBorder="1" applyAlignment="1">
      <alignment horizontal="center" vertical="center"/>
    </xf>
    <xf numFmtId="0" fontId="43" fillId="0" borderId="7" xfId="4" applyFont="1" applyBorder="1" applyAlignment="1">
      <alignment horizontal="center" vertical="center"/>
    </xf>
    <xf numFmtId="0" fontId="39" fillId="0" borderId="19" xfId="2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43" fillId="0" borderId="1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9" fillId="0" borderId="15" xfId="2" applyFont="1" applyBorder="1" applyAlignment="1">
      <alignment horizontal="left" vertical="top" wrapText="1"/>
    </xf>
    <xf numFmtId="0" fontId="2" fillId="0" borderId="1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38" fillId="0" borderId="0" xfId="5" applyFont="1" applyBorder="1" applyAlignment="1">
      <alignment horizontal="left" vertical="center" wrapText="1"/>
    </xf>
    <xf numFmtId="0" fontId="37" fillId="0" borderId="0" xfId="4" applyFont="1" applyAlignment="1">
      <alignment horizontal="center" vertical="center"/>
    </xf>
    <xf numFmtId="0" fontId="36" fillId="8" borderId="1" xfId="6" applyFont="1" applyFill="1" applyBorder="1" applyAlignment="1">
      <alignment horizontal="center" vertical="center" wrapText="1"/>
    </xf>
    <xf numFmtId="0" fontId="36" fillId="8" borderId="2" xfId="6" applyFont="1" applyFill="1" applyBorder="1" applyAlignment="1">
      <alignment horizontal="center" vertical="center" wrapText="1"/>
    </xf>
    <xf numFmtId="0" fontId="33" fillId="36" borderId="8" xfId="4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37" fillId="0" borderId="0" xfId="2" applyFont="1" applyAlignment="1">
      <alignment horizontal="left" vertical="center"/>
    </xf>
    <xf numFmtId="0" fontId="36" fillId="0" borderId="0" xfId="3" applyFont="1" applyAlignment="1">
      <alignment horizontal="center" vertical="center" wrapText="1"/>
    </xf>
    <xf numFmtId="0" fontId="38" fillId="0" borderId="0" xfId="3" applyFont="1" applyAlignment="1">
      <alignment horizontal="left" vertical="center" wrapText="1"/>
    </xf>
  </cellXfs>
  <cellStyles count="102">
    <cellStyle name="20% - Isticanje1 2" xfId="8" xr:uid="{00000000-0005-0000-0000-000000000000}"/>
    <cellStyle name="20% - Isticanje2 2" xfId="9" xr:uid="{00000000-0005-0000-0000-000001000000}"/>
    <cellStyle name="20% - Isticanje3 2" xfId="10" xr:uid="{00000000-0005-0000-0000-000002000000}"/>
    <cellStyle name="20% - Isticanje4 2" xfId="11" xr:uid="{00000000-0005-0000-0000-000003000000}"/>
    <cellStyle name="20% - Isticanje5 2" xfId="12" xr:uid="{00000000-0005-0000-0000-000004000000}"/>
    <cellStyle name="20% - Isticanje6 2" xfId="13" xr:uid="{00000000-0005-0000-0000-000005000000}"/>
    <cellStyle name="40% - Isticanje2 2" xfId="14" xr:uid="{00000000-0005-0000-0000-000006000000}"/>
    <cellStyle name="40% - Isticanje3 2" xfId="15" xr:uid="{00000000-0005-0000-0000-000007000000}"/>
    <cellStyle name="40% - Isticanje4 2" xfId="16" xr:uid="{00000000-0005-0000-0000-000008000000}"/>
    <cellStyle name="40% - Isticanje5 2" xfId="17" xr:uid="{00000000-0005-0000-0000-000009000000}"/>
    <cellStyle name="40% - Isticanje6 2" xfId="18" xr:uid="{00000000-0005-0000-0000-00000A000000}"/>
    <cellStyle name="40% - Naglasak1 2" xfId="19" xr:uid="{00000000-0005-0000-0000-00000B000000}"/>
    <cellStyle name="60% - Isticanje1 2" xfId="20" xr:uid="{00000000-0005-0000-0000-00000C000000}"/>
    <cellStyle name="60% - Isticanje2 2" xfId="21" xr:uid="{00000000-0005-0000-0000-00000D000000}"/>
    <cellStyle name="60% - Isticanje3 2" xfId="22" xr:uid="{00000000-0005-0000-0000-00000E000000}"/>
    <cellStyle name="60% - Isticanje4 2" xfId="23" xr:uid="{00000000-0005-0000-0000-00000F000000}"/>
    <cellStyle name="60% - Isticanje5 2" xfId="24" xr:uid="{00000000-0005-0000-0000-000010000000}"/>
    <cellStyle name="60% - Isticanje6 2" xfId="25" xr:uid="{00000000-0005-0000-0000-000011000000}"/>
    <cellStyle name="Currency" xfId="101" builtinId="4"/>
    <cellStyle name="Isticanje1 2" xfId="26" xr:uid="{00000000-0005-0000-0000-000012000000}"/>
    <cellStyle name="Isticanje2 2" xfId="27" xr:uid="{00000000-0005-0000-0000-000013000000}"/>
    <cellStyle name="Isticanje3 2" xfId="28" xr:uid="{00000000-0005-0000-0000-000014000000}"/>
    <cellStyle name="Isticanje4 2" xfId="29" xr:uid="{00000000-0005-0000-0000-000015000000}"/>
    <cellStyle name="Isticanje5 2" xfId="30" xr:uid="{00000000-0005-0000-0000-000016000000}"/>
    <cellStyle name="Isticanje6 2" xfId="31" xr:uid="{00000000-0005-0000-0000-000017000000}"/>
    <cellStyle name="Izračun 2" xfId="32" xr:uid="{00000000-0005-0000-0000-000018000000}"/>
    <cellStyle name="Loše 2" xfId="33" xr:uid="{00000000-0005-0000-0000-000019000000}"/>
    <cellStyle name="Naslov 1 2" xfId="34" xr:uid="{00000000-0005-0000-0000-00001A000000}"/>
    <cellStyle name="Naslov 2 2" xfId="35" xr:uid="{00000000-0005-0000-0000-00001B000000}"/>
    <cellStyle name="Naslov 3 2" xfId="36" xr:uid="{00000000-0005-0000-0000-00001C000000}"/>
    <cellStyle name="Naslov 4 2" xfId="37" xr:uid="{00000000-0005-0000-0000-00001D000000}"/>
    <cellStyle name="Neutralno 2" xfId="38" xr:uid="{00000000-0005-0000-0000-00001E000000}"/>
    <cellStyle name="Normal" xfId="0" builtinId="0"/>
    <cellStyle name="Normal 2" xfId="39" xr:uid="{00000000-0005-0000-0000-00001F000000}"/>
    <cellStyle name="Normal 3" xfId="6" xr:uid="{00000000-0005-0000-0000-000020000000}"/>
    <cellStyle name="Normal 4" xfId="40" xr:uid="{00000000-0005-0000-0000-000021000000}"/>
    <cellStyle name="Normal 5" xfId="41" xr:uid="{00000000-0005-0000-0000-000022000000}"/>
    <cellStyle name="Normal_1_ akt proračuna 2012" xfId="5" xr:uid="{00000000-0005-0000-0000-000023000000}"/>
    <cellStyle name="Normalno 2" xfId="1" xr:uid="{00000000-0005-0000-0000-000025000000}"/>
    <cellStyle name="Normalno 2 2" xfId="42" xr:uid="{00000000-0005-0000-0000-000026000000}"/>
    <cellStyle name="Normalno 2 3" xfId="43" xr:uid="{00000000-0005-0000-0000-000027000000}"/>
    <cellStyle name="Normalno 3" xfId="44" xr:uid="{00000000-0005-0000-0000-000028000000}"/>
    <cellStyle name="Normalno 4" xfId="45" xr:uid="{00000000-0005-0000-0000-000029000000}"/>
    <cellStyle name="Normalno 4 2" xfId="46" xr:uid="{00000000-0005-0000-0000-00002A000000}"/>
    <cellStyle name="Normalno 5" xfId="7" xr:uid="{00000000-0005-0000-0000-00002B000000}"/>
    <cellStyle name="Normalno 5 2" xfId="47" xr:uid="{00000000-0005-0000-0000-00002C000000}"/>
    <cellStyle name="Normalno 6" xfId="48" xr:uid="{00000000-0005-0000-0000-00002D000000}"/>
    <cellStyle name="Normalno 6 2" xfId="49" xr:uid="{00000000-0005-0000-0000-00002E000000}"/>
    <cellStyle name="Normalno 7" xfId="50" xr:uid="{00000000-0005-0000-0000-00002F000000}"/>
    <cellStyle name="Obično 2" xfId="51" xr:uid="{00000000-0005-0000-0000-000030000000}"/>
    <cellStyle name="Obično 3" xfId="52" xr:uid="{00000000-0005-0000-0000-000031000000}"/>
    <cellStyle name="Obično 3 2" xfId="53" xr:uid="{00000000-0005-0000-0000-000032000000}"/>
    <cellStyle name="Obično 4" xfId="54" xr:uid="{00000000-0005-0000-0000-000033000000}"/>
    <cellStyle name="Obično 4 2" xfId="55" xr:uid="{00000000-0005-0000-0000-000034000000}"/>
    <cellStyle name="Obično_1Prihodi-rashodi2004 2" xfId="2" xr:uid="{00000000-0005-0000-0000-000035000000}"/>
    <cellStyle name="Obično_Knjiga1 2" xfId="3" xr:uid="{00000000-0005-0000-0000-000036000000}"/>
    <cellStyle name="Obično_obračun 2009 prva strana 2" xfId="4" xr:uid="{00000000-0005-0000-0000-000037000000}"/>
    <cellStyle name="Povezana ćelija 2" xfId="56" xr:uid="{00000000-0005-0000-0000-000038000000}"/>
    <cellStyle name="Provjera ćelije 2" xfId="57" xr:uid="{00000000-0005-0000-0000-000039000000}"/>
    <cellStyle name="SAPBEXaggData" xfId="58" xr:uid="{00000000-0005-0000-0000-00003A000000}"/>
    <cellStyle name="SAPBEXaggDataEmph" xfId="59" xr:uid="{00000000-0005-0000-0000-00003B000000}"/>
    <cellStyle name="SAPBEXaggItem" xfId="60" xr:uid="{00000000-0005-0000-0000-00003C000000}"/>
    <cellStyle name="SAPBEXaggItemX" xfId="61" xr:uid="{00000000-0005-0000-0000-00003D000000}"/>
    <cellStyle name="SAPBEXchaText" xfId="62" xr:uid="{00000000-0005-0000-0000-00003E000000}"/>
    <cellStyle name="SAPBEXexcBad7" xfId="63" xr:uid="{00000000-0005-0000-0000-00003F000000}"/>
    <cellStyle name="SAPBEXexcBad8" xfId="64" xr:uid="{00000000-0005-0000-0000-000040000000}"/>
    <cellStyle name="SAPBEXexcBad9" xfId="65" xr:uid="{00000000-0005-0000-0000-000041000000}"/>
    <cellStyle name="SAPBEXexcCritical4" xfId="66" xr:uid="{00000000-0005-0000-0000-000042000000}"/>
    <cellStyle name="SAPBEXexcCritical5" xfId="67" xr:uid="{00000000-0005-0000-0000-000043000000}"/>
    <cellStyle name="SAPBEXexcCritical6" xfId="68" xr:uid="{00000000-0005-0000-0000-000044000000}"/>
    <cellStyle name="SAPBEXexcGood1" xfId="69" xr:uid="{00000000-0005-0000-0000-000045000000}"/>
    <cellStyle name="SAPBEXexcGood2" xfId="70" xr:uid="{00000000-0005-0000-0000-000046000000}"/>
    <cellStyle name="SAPBEXexcGood3" xfId="71" xr:uid="{00000000-0005-0000-0000-000047000000}"/>
    <cellStyle name="SAPBEXfilterDrill" xfId="72" xr:uid="{00000000-0005-0000-0000-000048000000}"/>
    <cellStyle name="SAPBEXfilterItem" xfId="73" xr:uid="{00000000-0005-0000-0000-000049000000}"/>
    <cellStyle name="SAPBEXfilterText" xfId="74" xr:uid="{00000000-0005-0000-0000-00004A000000}"/>
    <cellStyle name="SAPBEXformats" xfId="75" xr:uid="{00000000-0005-0000-0000-00004B000000}"/>
    <cellStyle name="SAPBEXheaderItem" xfId="76" xr:uid="{00000000-0005-0000-0000-00004C000000}"/>
    <cellStyle name="SAPBEXheaderText" xfId="77" xr:uid="{00000000-0005-0000-0000-00004D000000}"/>
    <cellStyle name="SAPBEXHLevel0" xfId="78" xr:uid="{00000000-0005-0000-0000-00004E000000}"/>
    <cellStyle name="SAPBEXHLevel0X" xfId="79" xr:uid="{00000000-0005-0000-0000-00004F000000}"/>
    <cellStyle name="SAPBEXHLevel1" xfId="80" xr:uid="{00000000-0005-0000-0000-000050000000}"/>
    <cellStyle name="SAPBEXHLevel1X" xfId="81" xr:uid="{00000000-0005-0000-0000-000051000000}"/>
    <cellStyle name="SAPBEXHLevel2" xfId="82" xr:uid="{00000000-0005-0000-0000-000052000000}"/>
    <cellStyle name="SAPBEXHLevel2X" xfId="83" xr:uid="{00000000-0005-0000-0000-000053000000}"/>
    <cellStyle name="SAPBEXHLevel3" xfId="84" xr:uid="{00000000-0005-0000-0000-000054000000}"/>
    <cellStyle name="SAPBEXHLevel3 2" xfId="85" xr:uid="{00000000-0005-0000-0000-000055000000}"/>
    <cellStyle name="SAPBEXHLevel3X" xfId="86" xr:uid="{00000000-0005-0000-0000-000056000000}"/>
    <cellStyle name="SAPBEXinputData" xfId="87" xr:uid="{00000000-0005-0000-0000-000057000000}"/>
    <cellStyle name="SAPBEXresData" xfId="88" xr:uid="{00000000-0005-0000-0000-000058000000}"/>
    <cellStyle name="SAPBEXresDataEmph" xfId="89" xr:uid="{00000000-0005-0000-0000-000059000000}"/>
    <cellStyle name="SAPBEXresItem" xfId="90" xr:uid="{00000000-0005-0000-0000-00005A000000}"/>
    <cellStyle name="SAPBEXresItemX" xfId="91" xr:uid="{00000000-0005-0000-0000-00005B000000}"/>
    <cellStyle name="SAPBEXstdData" xfId="92" xr:uid="{00000000-0005-0000-0000-00005C000000}"/>
    <cellStyle name="SAPBEXstdDataEmph" xfId="93" xr:uid="{00000000-0005-0000-0000-00005D000000}"/>
    <cellStyle name="SAPBEXstdItem" xfId="94" xr:uid="{00000000-0005-0000-0000-00005E000000}"/>
    <cellStyle name="SAPBEXstdItemX" xfId="95" xr:uid="{00000000-0005-0000-0000-00005F000000}"/>
    <cellStyle name="SAPBEXtitle" xfId="96" xr:uid="{00000000-0005-0000-0000-000060000000}"/>
    <cellStyle name="SAPBEXundefined" xfId="97" xr:uid="{00000000-0005-0000-0000-000061000000}"/>
    <cellStyle name="Tekst objašnjenja 2" xfId="98" xr:uid="{00000000-0005-0000-0000-000062000000}"/>
    <cellStyle name="Ukupni zbroj 2" xfId="99" xr:uid="{00000000-0005-0000-0000-000063000000}"/>
    <cellStyle name="Unos 2" xfId="100" xr:uid="{00000000-0005-0000-0000-000064000000}"/>
  </cellStyles>
  <dxfs count="0"/>
  <tableStyles count="0" defaultTableStyle="TableStyleMedium9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topLeftCell="A55" zoomScale="110" zoomScaleNormal="110" workbookViewId="0">
      <selection activeCell="D40" sqref="D40"/>
    </sheetView>
  </sheetViews>
  <sheetFormatPr defaultColWidth="9.140625" defaultRowHeight="15"/>
  <cols>
    <col min="1" max="1" width="3.28515625" style="3" customWidth="1"/>
    <col min="2" max="3" width="9.140625" style="3"/>
    <col min="4" max="4" width="28.85546875" style="3" customWidth="1"/>
    <col min="5" max="5" width="13.5703125" style="3" hidden="1" customWidth="1"/>
    <col min="6" max="6" width="12.42578125" style="3" hidden="1" customWidth="1"/>
    <col min="7" max="8" width="12.42578125" style="3" bestFit="1" customWidth="1"/>
    <col min="9" max="9" width="12.7109375" style="3" customWidth="1"/>
    <col min="10" max="16384" width="9.140625" style="3"/>
  </cols>
  <sheetData>
    <row r="1" spans="1:18">
      <c r="A1"/>
      <c r="B1"/>
      <c r="C1"/>
      <c r="D1"/>
      <c r="E1"/>
      <c r="F1"/>
      <c r="G1"/>
      <c r="H1" s="130"/>
      <c r="I1" s="131"/>
    </row>
    <row r="2" spans="1:18">
      <c r="A2"/>
      <c r="B2"/>
      <c r="C2"/>
      <c r="D2"/>
      <c r="E2"/>
      <c r="F2"/>
      <c r="G2"/>
      <c r="H2"/>
      <c r="I2"/>
    </row>
    <row r="3" spans="1:18" ht="50.25" customHeight="1">
      <c r="A3" s="132" t="s">
        <v>124</v>
      </c>
      <c r="B3" s="133"/>
      <c r="C3" s="133"/>
      <c r="D3" s="133"/>
      <c r="E3" s="133"/>
      <c r="F3" s="133"/>
      <c r="G3" s="133"/>
      <c r="H3" s="133"/>
      <c r="I3" s="133"/>
      <c r="K3" s="137"/>
      <c r="L3" s="137"/>
      <c r="M3" s="137"/>
      <c r="N3" s="137"/>
      <c r="O3" s="137"/>
      <c r="P3" s="137"/>
      <c r="Q3" s="137"/>
      <c r="R3" s="137"/>
    </row>
    <row r="4" spans="1:18" ht="16.149999999999999" customHeight="1">
      <c r="A4" s="118"/>
      <c r="B4" s="119"/>
      <c r="C4" s="119"/>
      <c r="D4" s="119"/>
      <c r="E4" s="119"/>
      <c r="F4" s="119"/>
      <c r="G4" s="119"/>
      <c r="H4" s="119"/>
      <c r="I4" s="119"/>
      <c r="K4" s="117"/>
      <c r="L4" s="117"/>
      <c r="M4" s="117"/>
      <c r="N4" s="117"/>
      <c r="O4" s="117"/>
      <c r="P4" s="117"/>
      <c r="Q4" s="117"/>
      <c r="R4" s="117"/>
    </row>
    <row r="5" spans="1:18" ht="30.75" customHeight="1">
      <c r="A5" s="134" t="s">
        <v>123</v>
      </c>
      <c r="B5" s="134"/>
      <c r="C5" s="134"/>
      <c r="D5" s="134"/>
      <c r="E5" s="134"/>
      <c r="F5" s="134"/>
      <c r="G5" s="134"/>
      <c r="H5" s="134"/>
      <c r="I5" s="134"/>
      <c r="K5" s="100"/>
    </row>
    <row r="6" spans="1:18" ht="15" customHeight="1">
      <c r="A6" s="69"/>
      <c r="B6" s="69"/>
      <c r="C6" s="69"/>
      <c r="D6" s="69"/>
      <c r="E6" s="69"/>
      <c r="F6" s="69"/>
      <c r="G6" s="69"/>
      <c r="H6" s="69"/>
      <c r="I6" s="69"/>
      <c r="K6" s="100"/>
    </row>
    <row r="7" spans="1:18">
      <c r="A7" s="135" t="s">
        <v>65</v>
      </c>
      <c r="B7" s="135"/>
      <c r="C7" s="135"/>
      <c r="D7" s="135"/>
      <c r="E7" s="135"/>
      <c r="F7" s="70"/>
      <c r="G7" s="70"/>
      <c r="H7" s="70"/>
      <c r="I7" s="70"/>
    </row>
    <row r="8" spans="1:18">
      <c r="A8" s="136" t="s">
        <v>66</v>
      </c>
      <c r="B8" s="136"/>
      <c r="C8" s="136"/>
      <c r="D8" s="136"/>
      <c r="E8" s="136"/>
      <c r="F8" s="136"/>
      <c r="G8" s="136"/>
      <c r="H8" s="136"/>
      <c r="I8" s="136"/>
    </row>
    <row r="9" spans="1:18" ht="15.75" customHeight="1">
      <c r="A9" s="145" t="s">
        <v>111</v>
      </c>
      <c r="B9" s="145"/>
      <c r="C9" s="145"/>
      <c r="D9" s="145"/>
      <c r="E9" s="145"/>
      <c r="F9" s="145"/>
      <c r="G9" s="145"/>
      <c r="H9" s="145"/>
      <c r="I9" s="145"/>
      <c r="K9" s="100"/>
    </row>
    <row r="10" spans="1:18">
      <c r="A10" s="145"/>
      <c r="B10" s="145"/>
      <c r="C10" s="145"/>
      <c r="D10" s="145"/>
      <c r="E10" s="145"/>
      <c r="F10" s="145"/>
      <c r="G10" s="145"/>
      <c r="H10" s="145"/>
      <c r="I10" s="145"/>
    </row>
    <row r="11" spans="1:18">
      <c r="A11" s="78"/>
      <c r="B11" s="78"/>
      <c r="C11" s="78"/>
      <c r="D11" s="78"/>
      <c r="E11" s="78"/>
      <c r="F11" s="78"/>
      <c r="G11" s="78"/>
      <c r="H11" s="78"/>
      <c r="I11" s="78"/>
    </row>
    <row r="12" spans="1:18">
      <c r="A12" s="53" t="s">
        <v>67</v>
      </c>
      <c r="B12" s="54"/>
      <c r="C12" s="54"/>
      <c r="D12" s="54"/>
      <c r="E12" s="54"/>
      <c r="F12" s="54"/>
      <c r="G12" s="54"/>
      <c r="H12"/>
      <c r="I12"/>
    </row>
    <row r="13" spans="1:18" ht="30">
      <c r="A13" s="141" t="s">
        <v>56</v>
      </c>
      <c r="B13" s="142"/>
      <c r="C13" s="142"/>
      <c r="D13" s="143"/>
      <c r="E13" s="71" t="s">
        <v>102</v>
      </c>
      <c r="F13" s="72" t="s">
        <v>101</v>
      </c>
      <c r="G13" s="112" t="s">
        <v>107</v>
      </c>
      <c r="H13" s="110" t="s">
        <v>118</v>
      </c>
      <c r="I13" s="111" t="s">
        <v>103</v>
      </c>
      <c r="K13" s="100"/>
    </row>
    <row r="14" spans="1:18">
      <c r="A14" s="42" t="s">
        <v>68</v>
      </c>
      <c r="B14" s="43"/>
      <c r="C14" s="43"/>
      <c r="D14" s="43"/>
      <c r="E14" s="44">
        <f>+E15+E16</f>
        <v>12115318.890000001</v>
      </c>
      <c r="F14" s="44">
        <f>+F15+F16</f>
        <v>12967075</v>
      </c>
      <c r="G14" s="44">
        <f t="shared" ref="G14:H14" si="0">+G15+G16</f>
        <v>18870814</v>
      </c>
      <c r="H14" s="44">
        <f t="shared" si="0"/>
        <v>-336160</v>
      </c>
      <c r="I14" s="44">
        <f>G14+H14</f>
        <v>18534654</v>
      </c>
      <c r="N14" s="4"/>
    </row>
    <row r="15" spans="1:18" ht="15.75" customHeight="1">
      <c r="A15" s="45" t="s">
        <v>30</v>
      </c>
      <c r="B15" s="45" t="s">
        <v>31</v>
      </c>
      <c r="C15" s="46"/>
      <c r="D15" s="46"/>
      <c r="E15" s="47">
        <v>12115318.890000001</v>
      </c>
      <c r="F15" s="47">
        <v>12967075</v>
      </c>
      <c r="G15" s="83">
        <f>+'OPĆI DIO'!C6</f>
        <v>18870814</v>
      </c>
      <c r="H15" s="83">
        <f>+'OPĆI DIO'!D6</f>
        <v>-336160</v>
      </c>
      <c r="I15" s="83">
        <f>+'OPĆI DIO'!E6</f>
        <v>18534654</v>
      </c>
    </row>
    <row r="16" spans="1:18">
      <c r="A16" s="45" t="s">
        <v>39</v>
      </c>
      <c r="B16" s="45" t="s">
        <v>40</v>
      </c>
      <c r="C16" s="46"/>
      <c r="D16" s="46"/>
      <c r="E16" s="47">
        <v>0</v>
      </c>
      <c r="F16" s="47">
        <v>0</v>
      </c>
      <c r="G16" s="47">
        <v>0</v>
      </c>
      <c r="H16" s="47">
        <v>0</v>
      </c>
      <c r="I16" s="47">
        <f t="shared" ref="I16:I20" si="1">G16+H16</f>
        <v>0</v>
      </c>
    </row>
    <row r="17" spans="1:11">
      <c r="A17" s="48" t="s">
        <v>69</v>
      </c>
      <c r="B17" s="49"/>
      <c r="C17" s="50"/>
      <c r="D17" s="50"/>
      <c r="E17" s="44">
        <f>+E18+E19</f>
        <v>11986550.739999998</v>
      </c>
      <c r="F17" s="44">
        <f t="shared" ref="F17:I17" si="2">+F18+F19</f>
        <v>13200234</v>
      </c>
      <c r="G17" s="44">
        <f t="shared" si="2"/>
        <v>19184060</v>
      </c>
      <c r="H17" s="44">
        <f t="shared" si="2"/>
        <v>-336160</v>
      </c>
      <c r="I17" s="44">
        <f t="shared" si="2"/>
        <v>18847900</v>
      </c>
    </row>
    <row r="18" spans="1:11" ht="15.75" customHeight="1">
      <c r="A18" s="45" t="s">
        <v>41</v>
      </c>
      <c r="B18" s="45" t="s">
        <v>42</v>
      </c>
      <c r="C18" s="46"/>
      <c r="D18" s="46"/>
      <c r="E18" s="47">
        <v>11821598.869999999</v>
      </c>
      <c r="F18" s="77">
        <v>13029622</v>
      </c>
      <c r="G18" s="83">
        <f>+'OPĆI DIO'!C19</f>
        <v>18920946</v>
      </c>
      <c r="H18" s="83">
        <f>+'OPĆI DIO'!D19</f>
        <v>-434705</v>
      </c>
      <c r="I18" s="83">
        <f>+'OPĆI DIO'!E19</f>
        <v>18486241</v>
      </c>
    </row>
    <row r="19" spans="1:11">
      <c r="A19" s="45" t="s">
        <v>43</v>
      </c>
      <c r="B19" s="45" t="s">
        <v>44</v>
      </c>
      <c r="C19" s="46"/>
      <c r="D19" s="46"/>
      <c r="E19" s="47">
        <v>164951.87</v>
      </c>
      <c r="F19" s="77">
        <v>170612</v>
      </c>
      <c r="G19" s="129">
        <f>+'OPĆI DIO'!C31</f>
        <v>263114</v>
      </c>
      <c r="H19" s="129">
        <f>+'OPĆI DIO'!D31</f>
        <v>98545</v>
      </c>
      <c r="I19" s="129">
        <f>+'OPĆI DIO'!E31</f>
        <v>361659</v>
      </c>
    </row>
    <row r="20" spans="1:11">
      <c r="A20" s="146" t="s">
        <v>70</v>
      </c>
      <c r="B20" s="147"/>
      <c r="C20" s="147"/>
      <c r="D20" s="148"/>
      <c r="E20" s="44">
        <f>+E14-E17</f>
        <v>128768.15000000224</v>
      </c>
      <c r="F20" s="44">
        <f>+F14-F17</f>
        <v>-233159</v>
      </c>
      <c r="G20" s="44">
        <f>+G14-G17</f>
        <v>-313246</v>
      </c>
      <c r="H20" s="44">
        <f>+H14-H17</f>
        <v>0</v>
      </c>
      <c r="I20" s="44">
        <f t="shared" si="1"/>
        <v>-313246</v>
      </c>
    </row>
    <row r="21" spans="1:11">
      <c r="A21" s="51"/>
      <c r="B21" s="51"/>
      <c r="C21" s="52"/>
      <c r="D21" s="52"/>
      <c r="E21" s="52"/>
      <c r="F21" s="52"/>
      <c r="G21" s="52"/>
      <c r="H21"/>
      <c r="I21"/>
    </row>
    <row r="22" spans="1:11">
      <c r="A22" s="53" t="s">
        <v>45</v>
      </c>
      <c r="B22" s="54"/>
      <c r="C22" s="54"/>
      <c r="D22" s="54"/>
      <c r="E22" s="54"/>
      <c r="F22" s="54"/>
      <c r="G22" s="54"/>
      <c r="H22"/>
      <c r="I22"/>
    </row>
    <row r="23" spans="1:11" ht="30">
      <c r="A23" s="141" t="s">
        <v>56</v>
      </c>
      <c r="B23" s="142"/>
      <c r="C23" s="142"/>
      <c r="D23" s="143"/>
      <c r="E23" s="71" t="s">
        <v>102</v>
      </c>
      <c r="F23" s="72" t="s">
        <v>101</v>
      </c>
      <c r="G23" s="112" t="s">
        <v>107</v>
      </c>
      <c r="H23" s="110" t="s">
        <v>118</v>
      </c>
      <c r="I23" s="111" t="s">
        <v>103</v>
      </c>
    </row>
    <row r="24" spans="1:11">
      <c r="A24" s="45" t="s">
        <v>46</v>
      </c>
      <c r="B24" s="55" t="s">
        <v>47</v>
      </c>
      <c r="C24" s="56"/>
      <c r="D24" s="56"/>
      <c r="E24" s="57">
        <v>0</v>
      </c>
      <c r="F24" s="57">
        <v>0</v>
      </c>
      <c r="G24" s="57">
        <v>0</v>
      </c>
      <c r="H24" s="57">
        <v>0</v>
      </c>
      <c r="I24" s="57">
        <v>0</v>
      </c>
    </row>
    <row r="25" spans="1:11">
      <c r="A25" s="45" t="s">
        <v>48</v>
      </c>
      <c r="B25" s="45" t="s">
        <v>49</v>
      </c>
      <c r="C25" s="58"/>
      <c r="D25" s="59"/>
      <c r="E25" s="57">
        <v>59440.71</v>
      </c>
      <c r="F25" s="57"/>
      <c r="G25" s="57">
        <v>0</v>
      </c>
      <c r="H25" s="57">
        <v>0</v>
      </c>
      <c r="I25" s="57">
        <v>0</v>
      </c>
    </row>
    <row r="26" spans="1:11">
      <c r="A26" s="146" t="s">
        <v>71</v>
      </c>
      <c r="B26" s="147" t="s">
        <v>72</v>
      </c>
      <c r="C26" s="147"/>
      <c r="D26" s="148"/>
      <c r="E26" s="60">
        <f>E24-E25</f>
        <v>-59440.71</v>
      </c>
      <c r="F26" s="60">
        <f t="shared" ref="F26:I26" si="3">F24-F25</f>
        <v>0</v>
      </c>
      <c r="G26" s="60">
        <f t="shared" si="3"/>
        <v>0</v>
      </c>
      <c r="H26" s="60">
        <f t="shared" si="3"/>
        <v>0</v>
      </c>
      <c r="I26" s="60">
        <f t="shared" si="3"/>
        <v>0</v>
      </c>
    </row>
    <row r="27" spans="1:11">
      <c r="A27" s="61"/>
      <c r="B27" s="61"/>
      <c r="C27" s="62"/>
      <c r="D27" s="62"/>
      <c r="E27" s="62"/>
      <c r="F27" s="62"/>
      <c r="G27" s="62"/>
      <c r="H27"/>
      <c r="I27"/>
    </row>
    <row r="28" spans="1:11">
      <c r="A28" s="63" t="s">
        <v>73</v>
      </c>
      <c r="B28" s="64"/>
      <c r="C28" s="64"/>
      <c r="D28" s="64"/>
      <c r="E28" s="64"/>
      <c r="F28" s="64"/>
      <c r="G28" s="64"/>
      <c r="H28"/>
      <c r="I28"/>
    </row>
    <row r="29" spans="1:11" ht="30">
      <c r="A29" s="141" t="s">
        <v>56</v>
      </c>
      <c r="B29" s="142"/>
      <c r="C29" s="142"/>
      <c r="D29" s="143"/>
      <c r="E29" s="71" t="s">
        <v>102</v>
      </c>
      <c r="F29" s="72" t="s">
        <v>101</v>
      </c>
      <c r="G29" s="112" t="s">
        <v>107</v>
      </c>
      <c r="H29" s="110" t="s">
        <v>118</v>
      </c>
      <c r="I29" s="111" t="s">
        <v>103</v>
      </c>
    </row>
    <row r="30" spans="1:11" ht="29.25" customHeight="1">
      <c r="A30" s="149" t="s">
        <v>74</v>
      </c>
      <c r="B30" s="150"/>
      <c r="C30" s="150"/>
      <c r="D30" s="151"/>
      <c r="E30" s="60">
        <f>E31</f>
        <v>163830.06</v>
      </c>
      <c r="F30" s="60">
        <f>+F31</f>
        <v>233159</v>
      </c>
      <c r="G30" s="60">
        <f>SUM(G31:G32)</f>
        <v>313246</v>
      </c>
      <c r="H30" s="60">
        <f>SUM(H31:H32)</f>
        <v>0</v>
      </c>
      <c r="I30" s="60">
        <f>G30+H30</f>
        <v>313246</v>
      </c>
    </row>
    <row r="31" spans="1:11">
      <c r="A31" s="73">
        <v>9</v>
      </c>
      <c r="B31" s="65" t="s">
        <v>75</v>
      </c>
      <c r="C31" s="46"/>
      <c r="D31" s="46"/>
      <c r="E31" s="57">
        <v>163830.06</v>
      </c>
      <c r="F31" s="57">
        <v>233159</v>
      </c>
      <c r="G31" s="57">
        <f>+'OPĆI DIO'!C35+'OPĆI DIO'!C38</f>
        <v>313246</v>
      </c>
      <c r="H31" s="57">
        <f>+'OPĆI DIO'!D35+'OPĆI DIO'!D38</f>
        <v>0</v>
      </c>
      <c r="I31" s="57">
        <f>SUM(G31:H31)</f>
        <v>313246</v>
      </c>
    </row>
    <row r="32" spans="1:11">
      <c r="A32" s="73">
        <v>9</v>
      </c>
      <c r="B32" s="65" t="s">
        <v>76</v>
      </c>
      <c r="C32" s="46"/>
      <c r="D32" s="46"/>
      <c r="E32" s="57"/>
      <c r="F32" s="57"/>
      <c r="G32" s="57">
        <v>0</v>
      </c>
      <c r="H32" s="57">
        <v>0</v>
      </c>
      <c r="I32" s="57">
        <f>SUM(G32:H32)</f>
        <v>0</v>
      </c>
      <c r="K32" s="4"/>
    </row>
    <row r="33" spans="1:9" ht="30.75" customHeight="1">
      <c r="A33" s="138" t="s">
        <v>77</v>
      </c>
      <c r="B33" s="139"/>
      <c r="C33" s="139"/>
      <c r="D33" s="140"/>
      <c r="E33" s="60">
        <f>E31-E32</f>
        <v>163830.06</v>
      </c>
      <c r="F33" s="60">
        <f>+F31-F32</f>
        <v>233159</v>
      </c>
      <c r="G33" s="60">
        <f>+G31-G32</f>
        <v>313246</v>
      </c>
      <c r="H33" s="60">
        <f>+H31-H32</f>
        <v>0</v>
      </c>
      <c r="I33" s="60">
        <f t="shared" ref="I33" si="4">G33+H33</f>
        <v>313246</v>
      </c>
    </row>
    <row r="34" spans="1:9">
      <c r="A34" s="66"/>
      <c r="B34" s="51"/>
      <c r="C34" s="62"/>
      <c r="D34" s="62"/>
      <c r="E34" s="62"/>
      <c r="F34" s="62"/>
      <c r="G34" s="62"/>
      <c r="H34"/>
      <c r="I34"/>
    </row>
    <row r="35" spans="1:9">
      <c r="A35" s="53" t="s">
        <v>78</v>
      </c>
      <c r="B35" s="54"/>
      <c r="C35" s="54"/>
      <c r="D35" s="54"/>
      <c r="E35" s="54"/>
      <c r="F35" s="54"/>
      <c r="G35" s="54"/>
      <c r="H35"/>
      <c r="I35"/>
    </row>
    <row r="36" spans="1:9" ht="30">
      <c r="A36" s="141" t="s">
        <v>79</v>
      </c>
      <c r="B36" s="142"/>
      <c r="C36" s="142"/>
      <c r="D36" s="143"/>
      <c r="E36" s="71" t="s">
        <v>102</v>
      </c>
      <c r="F36" s="72" t="s">
        <v>101</v>
      </c>
      <c r="G36" s="112" t="s">
        <v>107</v>
      </c>
      <c r="H36" s="110" t="s">
        <v>118</v>
      </c>
      <c r="I36" s="111" t="s">
        <v>103</v>
      </c>
    </row>
    <row r="37" spans="1:9" ht="15.75" customHeight="1">
      <c r="A37" s="67" t="s">
        <v>133</v>
      </c>
      <c r="B37" s="68"/>
      <c r="C37" s="50"/>
      <c r="D37" s="50"/>
      <c r="E37" s="60">
        <f>+E14+E24+E31</f>
        <v>12279148.950000001</v>
      </c>
      <c r="F37" s="60">
        <f>+F14+F24+F33</f>
        <v>13200234</v>
      </c>
      <c r="G37" s="102">
        <f>+G14+G31</f>
        <v>19184060</v>
      </c>
      <c r="H37" s="102">
        <f t="shared" ref="H37:I37" si="5">+H14+H31</f>
        <v>-336160</v>
      </c>
      <c r="I37" s="102">
        <f t="shared" si="5"/>
        <v>18847900</v>
      </c>
    </row>
    <row r="38" spans="1:9" ht="15.75" customHeight="1">
      <c r="A38" s="67" t="s">
        <v>80</v>
      </c>
      <c r="B38" s="68"/>
      <c r="C38" s="50"/>
      <c r="D38" s="50"/>
      <c r="E38" s="60">
        <f>+E17+E25+E32</f>
        <v>12045991.449999999</v>
      </c>
      <c r="F38" s="60">
        <f>+F17+F25+F32</f>
        <v>13200234</v>
      </c>
      <c r="G38" s="102">
        <f>+G17+G25+G32</f>
        <v>19184060</v>
      </c>
      <c r="H38" s="102">
        <f t="shared" ref="H38:I38" si="6">+H17+H25+H32</f>
        <v>-336160</v>
      </c>
      <c r="I38" s="102">
        <f t="shared" si="6"/>
        <v>18847900</v>
      </c>
    </row>
    <row r="39" spans="1:9" ht="61.5" customHeight="1">
      <c r="A39" s="144" t="s">
        <v>81</v>
      </c>
      <c r="B39" s="139"/>
      <c r="C39" s="139"/>
      <c r="D39" s="140"/>
      <c r="E39" s="60">
        <f>+E37-E38</f>
        <v>233157.50000000186</v>
      </c>
      <c r="F39" s="60">
        <f t="shared" ref="F39" si="7">+F37-F38</f>
        <v>0</v>
      </c>
      <c r="G39" s="60">
        <v>0</v>
      </c>
      <c r="H39" s="60">
        <v>0</v>
      </c>
      <c r="I39" s="102">
        <f>SUM(G39:H39)</f>
        <v>0</v>
      </c>
    </row>
    <row r="40" spans="1:9">
      <c r="A40"/>
      <c r="B40"/>
      <c r="C40"/>
      <c r="D40"/>
      <c r="E40" s="7"/>
      <c r="F40"/>
      <c r="G40"/>
      <c r="H40"/>
      <c r="I40"/>
    </row>
    <row r="41" spans="1:9">
      <c r="A41" s="10"/>
      <c r="B41" s="10"/>
      <c r="C41" s="10"/>
      <c r="D41" s="76"/>
      <c r="E41" s="41"/>
      <c r="F41" s="41"/>
      <c r="G41" s="41"/>
      <c r="H41" s="41"/>
      <c r="I41" s="41"/>
    </row>
    <row r="42" spans="1:9">
      <c r="A42" s="10"/>
      <c r="B42" s="10"/>
      <c r="C42" s="10"/>
      <c r="D42" s="10"/>
      <c r="E42" s="41"/>
      <c r="F42" s="41"/>
      <c r="G42" s="41"/>
      <c r="H42" s="41"/>
      <c r="I42" s="41"/>
    </row>
    <row r="43" spans="1:9">
      <c r="A43" s="10"/>
      <c r="B43" s="10"/>
      <c r="C43" s="10"/>
      <c r="D43" s="10"/>
      <c r="E43" s="41"/>
      <c r="F43" s="41"/>
      <c r="G43" s="41"/>
      <c r="H43" s="41"/>
      <c r="I43" s="41"/>
    </row>
    <row r="44" spans="1:9">
      <c r="A44" s="10"/>
      <c r="B44" s="10"/>
      <c r="C44" s="10"/>
      <c r="D44" s="10"/>
      <c r="E44" s="41"/>
      <c r="F44" s="41"/>
      <c r="G44" s="41"/>
      <c r="H44" s="41"/>
      <c r="I44" s="41"/>
    </row>
    <row r="45" spans="1:9">
      <c r="A45" s="10"/>
      <c r="B45" s="10"/>
      <c r="C45" s="10"/>
      <c r="D45" s="10"/>
      <c r="E45" s="41"/>
      <c r="F45" s="41"/>
      <c r="G45" s="41"/>
      <c r="H45" s="41"/>
      <c r="I45" s="41"/>
    </row>
  </sheetData>
  <mergeCells count="16">
    <mergeCell ref="K3:R3"/>
    <mergeCell ref="A33:D33"/>
    <mergeCell ref="A36:D36"/>
    <mergeCell ref="A39:D39"/>
    <mergeCell ref="A9:I10"/>
    <mergeCell ref="A13:D13"/>
    <mergeCell ref="A20:D20"/>
    <mergeCell ref="A23:D23"/>
    <mergeCell ref="A26:D26"/>
    <mergeCell ref="A29:D29"/>
    <mergeCell ref="A30:D30"/>
    <mergeCell ref="H1:I1"/>
    <mergeCell ref="A3:I3"/>
    <mergeCell ref="A5:I5"/>
    <mergeCell ref="A7:E7"/>
    <mergeCell ref="A8:I8"/>
  </mergeCells>
  <printOptions horizontalCentered="1"/>
  <pageMargins left="0.27559055118110237" right="0.27559055118110237" top="0.55118110236220474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zoomScale="140" zoomScaleNormal="140" workbookViewId="0">
      <selection activeCell="C50" sqref="C50:E50"/>
    </sheetView>
  </sheetViews>
  <sheetFormatPr defaultRowHeight="15"/>
  <cols>
    <col min="1" max="1" width="6.85546875" style="5" customWidth="1"/>
    <col min="2" max="2" width="49" style="1" customWidth="1"/>
    <col min="3" max="3" width="14.42578125" style="2" customWidth="1"/>
    <col min="4" max="4" width="12.42578125" style="2" customWidth="1"/>
    <col min="5" max="5" width="13.42578125" style="2" customWidth="1"/>
    <col min="7" max="7" width="14.140625" customWidth="1"/>
    <col min="8" max="8" width="15" bestFit="1" customWidth="1"/>
    <col min="9" max="9" width="14.28515625" customWidth="1"/>
    <col min="10" max="10" width="10.140625" bestFit="1" customWidth="1"/>
  </cols>
  <sheetData>
    <row r="1" spans="1:9">
      <c r="A1" s="154" t="s">
        <v>27</v>
      </c>
      <c r="B1" s="154"/>
      <c r="C1" s="154"/>
      <c r="D1" s="154"/>
      <c r="E1" s="154"/>
    </row>
    <row r="2" spans="1:9" ht="15.75" customHeight="1">
      <c r="A2" s="153" t="s">
        <v>104</v>
      </c>
      <c r="B2" s="153"/>
      <c r="C2" s="153"/>
      <c r="D2" s="153"/>
      <c r="E2" s="153"/>
    </row>
    <row r="3" spans="1:9" ht="15.75" customHeight="1">
      <c r="A3" s="153"/>
      <c r="B3" s="153"/>
      <c r="C3" s="153"/>
      <c r="D3" s="153"/>
      <c r="E3" s="153"/>
    </row>
    <row r="4" spans="1:9" ht="22.5" customHeight="1">
      <c r="A4" s="155" t="s">
        <v>28</v>
      </c>
      <c r="B4" s="156"/>
      <c r="C4" s="121" t="s">
        <v>107</v>
      </c>
      <c r="D4" s="11" t="s">
        <v>118</v>
      </c>
      <c r="E4" s="11" t="s">
        <v>103</v>
      </c>
    </row>
    <row r="5" spans="1:9">
      <c r="A5" s="39" t="s">
        <v>29</v>
      </c>
      <c r="B5" s="26"/>
      <c r="C5" s="27"/>
      <c r="D5" s="27"/>
      <c r="E5" s="27"/>
    </row>
    <row r="6" spans="1:9">
      <c r="A6" s="30" t="s">
        <v>30</v>
      </c>
      <c r="B6" s="31" t="s">
        <v>31</v>
      </c>
      <c r="C6" s="32">
        <f>+C7+C10+C12+C14+C17</f>
        <v>18870814</v>
      </c>
      <c r="D6" s="32">
        <f t="shared" ref="D6:E6" si="0">+D7+D10+D12+D14+D17</f>
        <v>-336160</v>
      </c>
      <c r="E6" s="32">
        <f t="shared" si="0"/>
        <v>18534654</v>
      </c>
      <c r="G6" s="7"/>
      <c r="H6" s="86"/>
    </row>
    <row r="7" spans="1:9" ht="24.75" customHeight="1">
      <c r="A7" s="33">
        <v>63</v>
      </c>
      <c r="B7" s="34" t="s">
        <v>32</v>
      </c>
      <c r="C7" s="25">
        <f>+C8+C9</f>
        <v>90000</v>
      </c>
      <c r="D7" s="25">
        <f t="shared" ref="D7:E7" si="1">+D8+D9</f>
        <v>65640</v>
      </c>
      <c r="E7" s="25">
        <f t="shared" si="1"/>
        <v>155640</v>
      </c>
      <c r="G7" s="7"/>
      <c r="H7" s="86"/>
      <c r="I7" s="7"/>
    </row>
    <row r="8" spans="1:9" ht="24.75" customHeight="1">
      <c r="A8" s="35">
        <v>634</v>
      </c>
      <c r="B8" s="36" t="s">
        <v>132</v>
      </c>
      <c r="C8" s="27">
        <v>0</v>
      </c>
      <c r="D8" s="27">
        <v>7200</v>
      </c>
      <c r="E8" s="95">
        <f>SUM(C8:D8)</f>
        <v>7200</v>
      </c>
      <c r="G8" s="7"/>
      <c r="H8" s="127"/>
    </row>
    <row r="9" spans="1:9" ht="25.5">
      <c r="A9" s="35">
        <v>636</v>
      </c>
      <c r="B9" s="36" t="s">
        <v>91</v>
      </c>
      <c r="C9" s="95">
        <v>90000</v>
      </c>
      <c r="D9" s="95">
        <v>58440</v>
      </c>
      <c r="E9" s="95">
        <f>SUM(C9:D9)</f>
        <v>148440</v>
      </c>
      <c r="G9" s="7"/>
      <c r="H9" s="87"/>
    </row>
    <row r="10" spans="1:9">
      <c r="A10" s="33">
        <v>64</v>
      </c>
      <c r="B10" s="34" t="s">
        <v>33</v>
      </c>
      <c r="C10" s="25">
        <f>C11</f>
        <v>10</v>
      </c>
      <c r="D10" s="25">
        <f t="shared" ref="D10:E10" si="2">D11</f>
        <v>0</v>
      </c>
      <c r="E10" s="25">
        <f t="shared" si="2"/>
        <v>10</v>
      </c>
    </row>
    <row r="11" spans="1:9">
      <c r="A11" s="35">
        <v>641</v>
      </c>
      <c r="B11" s="36" t="s">
        <v>34</v>
      </c>
      <c r="C11" s="128">
        <v>10</v>
      </c>
      <c r="D11" s="27">
        <v>0</v>
      </c>
      <c r="E11" s="27">
        <f>SUM(C11:D11)</f>
        <v>10</v>
      </c>
    </row>
    <row r="12" spans="1:9" ht="25.5">
      <c r="A12" s="33">
        <v>65</v>
      </c>
      <c r="B12" s="34" t="s">
        <v>89</v>
      </c>
      <c r="C12" s="25">
        <f>C13</f>
        <v>3801350</v>
      </c>
      <c r="D12" s="25">
        <f t="shared" ref="D12:E12" si="3">D13</f>
        <v>0</v>
      </c>
      <c r="E12" s="25">
        <f t="shared" si="3"/>
        <v>3801350</v>
      </c>
    </row>
    <row r="13" spans="1:9">
      <c r="A13" s="35">
        <v>652</v>
      </c>
      <c r="B13" s="36" t="s">
        <v>90</v>
      </c>
      <c r="C13" s="128">
        <f>3800250+1100</f>
        <v>3801350</v>
      </c>
      <c r="D13" s="27">
        <v>0</v>
      </c>
      <c r="E13" s="27">
        <f>SUM(C13:D13)</f>
        <v>3801350</v>
      </c>
    </row>
    <row r="14" spans="1:9" ht="25.5">
      <c r="A14" s="33" t="s">
        <v>35</v>
      </c>
      <c r="B14" s="34" t="s">
        <v>36</v>
      </c>
      <c r="C14" s="25">
        <f>C15+C16</f>
        <v>179454</v>
      </c>
      <c r="D14" s="25">
        <f t="shared" ref="D14:E14" si="4">D15+D16</f>
        <v>18200</v>
      </c>
      <c r="E14" s="25">
        <f t="shared" si="4"/>
        <v>197654</v>
      </c>
    </row>
    <row r="15" spans="1:9">
      <c r="A15" s="35" t="s">
        <v>37</v>
      </c>
      <c r="B15" s="36" t="s">
        <v>38</v>
      </c>
      <c r="C15" s="128">
        <v>38440</v>
      </c>
      <c r="D15" s="27">
        <v>13000</v>
      </c>
      <c r="E15" s="27">
        <f>SUM(C15:D15)</f>
        <v>51440</v>
      </c>
    </row>
    <row r="16" spans="1:9">
      <c r="A16" s="35">
        <v>663</v>
      </c>
      <c r="B16" s="36" t="s">
        <v>92</v>
      </c>
      <c r="C16" s="95">
        <v>141014</v>
      </c>
      <c r="D16" s="27">
        <v>5200</v>
      </c>
      <c r="E16" s="27">
        <f>SUM(C16:D16)</f>
        <v>146214</v>
      </c>
    </row>
    <row r="17" spans="1:10" ht="25.5">
      <c r="A17" s="33">
        <v>67</v>
      </c>
      <c r="B17" s="34" t="s">
        <v>63</v>
      </c>
      <c r="C17" s="25">
        <f>C18</f>
        <v>14800000</v>
      </c>
      <c r="D17" s="25">
        <f t="shared" ref="D17:E17" si="5">D18</f>
        <v>-420000</v>
      </c>
      <c r="E17" s="25">
        <f t="shared" si="5"/>
        <v>14380000</v>
      </c>
    </row>
    <row r="18" spans="1:10" ht="25.5">
      <c r="A18" s="35">
        <v>671</v>
      </c>
      <c r="B18" s="36" t="s">
        <v>64</v>
      </c>
      <c r="C18" s="95">
        <v>14800000</v>
      </c>
      <c r="D18" s="27">
        <v>-420000</v>
      </c>
      <c r="E18" s="27">
        <f>SUM(C18:D18)</f>
        <v>14380000</v>
      </c>
      <c r="I18" s="7"/>
      <c r="J18" s="7"/>
    </row>
    <row r="19" spans="1:10">
      <c r="A19" s="30" t="s">
        <v>41</v>
      </c>
      <c r="B19" s="31" t="s">
        <v>42</v>
      </c>
      <c r="C19" s="31">
        <f>+C20+C24+C29</f>
        <v>18920946</v>
      </c>
      <c r="D19" s="31">
        <f t="shared" ref="D19:E19" si="6">+D20+D24+D29</f>
        <v>-434705</v>
      </c>
      <c r="E19" s="31">
        <f t="shared" si="6"/>
        <v>18486241</v>
      </c>
      <c r="G19" s="108"/>
      <c r="H19" s="108"/>
      <c r="I19" s="108"/>
    </row>
    <row r="20" spans="1:10">
      <c r="A20" s="79" t="s">
        <v>0</v>
      </c>
      <c r="B20" s="80" t="s">
        <v>1</v>
      </c>
      <c r="C20" s="25">
        <f>SUM(C21:C23)</f>
        <v>14764200</v>
      </c>
      <c r="D20" s="25">
        <f t="shared" ref="D20:E20" si="7">SUM(D21:D23)</f>
        <v>-417320</v>
      </c>
      <c r="E20" s="25">
        <f t="shared" si="7"/>
        <v>14346880</v>
      </c>
      <c r="I20" s="7"/>
    </row>
    <row r="21" spans="1:10">
      <c r="A21" s="81" t="s">
        <v>2</v>
      </c>
      <c r="B21" s="82" t="s">
        <v>3</v>
      </c>
      <c r="C21" s="95">
        <f>+'POSEBAN DIO'!C13+'POSEBAN DIO'!C62</f>
        <v>11300500</v>
      </c>
      <c r="D21" s="95">
        <f>+'POSEBAN DIO'!D13+'POSEBAN DIO'!D62</f>
        <v>-482900</v>
      </c>
      <c r="E21" s="95">
        <f>+'POSEBAN DIO'!E13+'POSEBAN DIO'!E62</f>
        <v>10817600</v>
      </c>
    </row>
    <row r="22" spans="1:10">
      <c r="A22" s="81" t="s">
        <v>4</v>
      </c>
      <c r="B22" s="82" t="s">
        <v>5</v>
      </c>
      <c r="C22" s="95">
        <f>+'POSEBAN DIO'!C14+'POSEBAN DIO'!C21+'POSEBAN DIO'!C28</f>
        <v>1676040</v>
      </c>
      <c r="D22" s="95">
        <f>+'POSEBAN DIO'!D14+'POSEBAN DIO'!D21+'POSEBAN DIO'!D28</f>
        <v>205000</v>
      </c>
      <c r="E22" s="95">
        <f>+'POSEBAN DIO'!E14+'POSEBAN DIO'!E21+'POSEBAN DIO'!E28</f>
        <v>1881040</v>
      </c>
    </row>
    <row r="23" spans="1:10">
      <c r="A23" s="81" t="s">
        <v>6</v>
      </c>
      <c r="B23" s="82" t="s">
        <v>7</v>
      </c>
      <c r="C23" s="95">
        <f>+'POSEBAN DIO'!C15+'POSEBAN DIO'!C63</f>
        <v>1787660</v>
      </c>
      <c r="D23" s="95">
        <f>+'POSEBAN DIO'!D15+'POSEBAN DIO'!D63</f>
        <v>-139420</v>
      </c>
      <c r="E23" s="95">
        <f>+'POSEBAN DIO'!E15+'POSEBAN DIO'!E63</f>
        <v>1648240</v>
      </c>
    </row>
    <row r="24" spans="1:10">
      <c r="A24" s="79" t="s">
        <v>8</v>
      </c>
      <c r="B24" s="80" t="s">
        <v>9</v>
      </c>
      <c r="C24" s="25">
        <f>SUM(C25:C28)</f>
        <v>4137826</v>
      </c>
      <c r="D24" s="25">
        <f t="shared" ref="D24:E24" si="8">SUM(D25:D28)</f>
        <v>-17385</v>
      </c>
      <c r="E24" s="25">
        <f t="shared" si="8"/>
        <v>4120441</v>
      </c>
    </row>
    <row r="25" spans="1:10">
      <c r="A25" s="81" t="s">
        <v>10</v>
      </c>
      <c r="B25" s="82" t="s">
        <v>11</v>
      </c>
      <c r="C25" s="95">
        <f>+'POSEBAN DIO'!C30+'POSEBAN DIO'!C53</f>
        <v>757560</v>
      </c>
      <c r="D25" s="95">
        <f>+'POSEBAN DIO'!D30+'POSEBAN DIO'!D53</f>
        <v>13500</v>
      </c>
      <c r="E25" s="95">
        <f>+'POSEBAN DIO'!E30+'POSEBAN DIO'!E53</f>
        <v>771060</v>
      </c>
    </row>
    <row r="26" spans="1:10">
      <c r="A26" s="81" t="s">
        <v>12</v>
      </c>
      <c r="B26" s="82" t="s">
        <v>13</v>
      </c>
      <c r="C26" s="95">
        <f>+'POSEBAN DIO'!C23+'POSEBAN DIO'!C31+'POSEBAN DIO'!C43+'POSEBAN DIO'!C54+'POSEBAN DIO'!C65+'POSEBAN DIO'!C71+'POSEBAN DIO'!C77</f>
        <v>2257986</v>
      </c>
      <c r="D26" s="95">
        <f>+'POSEBAN DIO'!D23+'POSEBAN DIO'!D31+'POSEBAN DIO'!D43+'POSEBAN DIO'!D54+'POSEBAN DIO'!D65+'POSEBAN DIO'!D71+'POSEBAN DIO'!D77</f>
        <v>-129585</v>
      </c>
      <c r="E26" s="95">
        <f>+'POSEBAN DIO'!E23+'POSEBAN DIO'!E31+'POSEBAN DIO'!E43+'POSEBAN DIO'!E54+'POSEBAN DIO'!E65+'POSEBAN DIO'!E71+'POSEBAN DIO'!E77</f>
        <v>2128401</v>
      </c>
    </row>
    <row r="27" spans="1:10">
      <c r="A27" s="81" t="s">
        <v>14</v>
      </c>
      <c r="B27" s="82" t="s">
        <v>15</v>
      </c>
      <c r="C27" s="95">
        <f>+'POSEBAN DIO'!C24+'POSEBAN DIO'!C32+'POSEBAN DIO'!C39+'POSEBAN DIO'!C44+'POSEBAN DIO'!C48+'POSEBAN DIO'!C55+'POSEBAN DIO'!C66</f>
        <v>976010</v>
      </c>
      <c r="D27" s="95">
        <f>+'POSEBAN DIO'!D24+'POSEBAN DIO'!D32+'POSEBAN DIO'!D39+'POSEBAN DIO'!D44+'POSEBAN DIO'!D48+'POSEBAN DIO'!D55+'POSEBAN DIO'!D66</f>
        <v>105700</v>
      </c>
      <c r="E27" s="95">
        <f>+'POSEBAN DIO'!E24+'POSEBAN DIO'!E32+'POSEBAN DIO'!E39+'POSEBAN DIO'!E44+'POSEBAN DIO'!E48+'POSEBAN DIO'!E55+'POSEBAN DIO'!E66</f>
        <v>1081710</v>
      </c>
    </row>
    <row r="28" spans="1:10">
      <c r="A28" s="81" t="s">
        <v>16</v>
      </c>
      <c r="B28" s="82" t="s">
        <v>17</v>
      </c>
      <c r="C28" s="95">
        <f>+'POSEBAN DIO'!C17+'POSEBAN DIO'!C33</f>
        <v>146270</v>
      </c>
      <c r="D28" s="95">
        <f>+'POSEBAN DIO'!D17+'POSEBAN DIO'!D33</f>
        <v>-7000</v>
      </c>
      <c r="E28" s="95">
        <f>+'POSEBAN DIO'!E17+'POSEBAN DIO'!E33</f>
        <v>139270</v>
      </c>
    </row>
    <row r="29" spans="1:10">
      <c r="A29" s="79" t="s">
        <v>18</v>
      </c>
      <c r="B29" s="80" t="s">
        <v>19</v>
      </c>
      <c r="C29" s="25">
        <f>SUM(C30:C30)</f>
        <v>18920</v>
      </c>
      <c r="D29" s="25">
        <f t="shared" ref="D29:E29" si="9">SUM(D30:D30)</f>
        <v>0</v>
      </c>
      <c r="E29" s="25">
        <f t="shared" si="9"/>
        <v>18920</v>
      </c>
    </row>
    <row r="30" spans="1:10">
      <c r="A30" s="81" t="s">
        <v>20</v>
      </c>
      <c r="B30" s="82" t="s">
        <v>21</v>
      </c>
      <c r="C30" s="95">
        <f>+'POSEBAN DIO'!C35</f>
        <v>18920</v>
      </c>
      <c r="D30" s="95">
        <f>+'POSEBAN DIO'!D35</f>
        <v>0</v>
      </c>
      <c r="E30" s="95">
        <f>+'POSEBAN DIO'!E35</f>
        <v>18920</v>
      </c>
    </row>
    <row r="31" spans="1:10">
      <c r="A31" s="30" t="s">
        <v>43</v>
      </c>
      <c r="B31" s="31" t="s">
        <v>44</v>
      </c>
      <c r="C31" s="31">
        <f>+C32</f>
        <v>263114</v>
      </c>
      <c r="D31" s="31">
        <f t="shared" ref="D31:E31" si="10">+D32</f>
        <v>98545</v>
      </c>
      <c r="E31" s="31">
        <f t="shared" si="10"/>
        <v>361659</v>
      </c>
      <c r="G31" s="108"/>
      <c r="H31" s="108"/>
      <c r="I31" s="108"/>
    </row>
    <row r="32" spans="1:10">
      <c r="A32" s="37" t="s">
        <v>22</v>
      </c>
      <c r="B32" s="34" t="s">
        <v>23</v>
      </c>
      <c r="C32" s="25">
        <f>+C33</f>
        <v>263114</v>
      </c>
      <c r="D32" s="25">
        <f t="shared" ref="D32:E32" si="11">+D33</f>
        <v>98545</v>
      </c>
      <c r="E32" s="25">
        <f t="shared" si="11"/>
        <v>361659</v>
      </c>
    </row>
    <row r="33" spans="1:7">
      <c r="A33" s="38" t="s">
        <v>24</v>
      </c>
      <c r="B33" s="36" t="s">
        <v>25</v>
      </c>
      <c r="C33" s="95">
        <f>+'POSEBAN DIO'!C57+'POSEBAN DIO'!C73+'POSEBAN DIO'!C79+'POSEBAN DIO'!C83</f>
        <v>263114</v>
      </c>
      <c r="D33" s="95">
        <f>+'POSEBAN DIO'!D57+'POSEBAN DIO'!D73+'POSEBAN DIO'!D79+'POSEBAN DIO'!D83</f>
        <v>98545</v>
      </c>
      <c r="E33" s="95">
        <f>+'POSEBAN DIO'!E57+'POSEBAN DIO'!E73+'POSEBAN DIO'!E79+'POSEBAN DIO'!E83</f>
        <v>361659</v>
      </c>
    </row>
    <row r="34" spans="1:7">
      <c r="A34" s="40" t="s">
        <v>98</v>
      </c>
      <c r="B34" s="36"/>
      <c r="C34" s="25"/>
      <c r="D34" s="25"/>
      <c r="E34" s="25"/>
    </row>
    <row r="35" spans="1:7">
      <c r="A35" s="30" t="s">
        <v>50</v>
      </c>
      <c r="B35" s="31" t="s">
        <v>109</v>
      </c>
      <c r="C35" s="31">
        <f>C36</f>
        <v>313246</v>
      </c>
      <c r="D35" s="31">
        <f t="shared" ref="D35:E35" si="12">D36</f>
        <v>0</v>
      </c>
      <c r="E35" s="31">
        <f t="shared" si="12"/>
        <v>313246</v>
      </c>
    </row>
    <row r="36" spans="1:7">
      <c r="A36" s="37" t="s">
        <v>51</v>
      </c>
      <c r="B36" s="34" t="s">
        <v>52</v>
      </c>
      <c r="C36" s="25">
        <f>C37</f>
        <v>313246</v>
      </c>
      <c r="D36" s="25">
        <f t="shared" ref="D36:E36" si="13">D37</f>
        <v>0</v>
      </c>
      <c r="E36" s="25">
        <f t="shared" si="13"/>
        <v>313246</v>
      </c>
    </row>
    <row r="37" spans="1:7">
      <c r="A37" s="38" t="s">
        <v>53</v>
      </c>
      <c r="B37" s="36" t="s">
        <v>54</v>
      </c>
      <c r="C37" s="95">
        <v>313246</v>
      </c>
      <c r="D37" s="95">
        <v>0</v>
      </c>
      <c r="E37" s="95">
        <f>SUM(C37:D37)</f>
        <v>313246</v>
      </c>
    </row>
    <row r="38" spans="1:7">
      <c r="A38" s="30" t="s">
        <v>50</v>
      </c>
      <c r="B38" s="31" t="s">
        <v>110</v>
      </c>
      <c r="C38" s="31">
        <f>C39</f>
        <v>0</v>
      </c>
      <c r="D38" s="31">
        <f t="shared" ref="D38:E38" si="14">D39</f>
        <v>0</v>
      </c>
      <c r="E38" s="31">
        <f t="shared" si="14"/>
        <v>0</v>
      </c>
    </row>
    <row r="39" spans="1:7">
      <c r="A39" s="37" t="s">
        <v>51</v>
      </c>
      <c r="B39" s="34" t="s">
        <v>52</v>
      </c>
      <c r="C39" s="25">
        <f>C40</f>
        <v>0</v>
      </c>
      <c r="D39" s="25">
        <f t="shared" ref="D39:E39" si="15">D40</f>
        <v>0</v>
      </c>
      <c r="E39" s="25">
        <f t="shared" si="15"/>
        <v>0</v>
      </c>
    </row>
    <row r="40" spans="1:7">
      <c r="A40" s="38" t="s">
        <v>53</v>
      </c>
      <c r="B40" s="36" t="s">
        <v>54</v>
      </c>
      <c r="C40" s="95">
        <v>0</v>
      </c>
      <c r="D40" s="95">
        <v>0</v>
      </c>
      <c r="E40" s="95">
        <f>SUM(C40:D40)</f>
        <v>0</v>
      </c>
    </row>
    <row r="41" spans="1:7">
      <c r="A41" s="38"/>
      <c r="B41" s="36"/>
      <c r="C41" s="95"/>
      <c r="D41" s="95"/>
      <c r="E41" s="95"/>
    </row>
    <row r="42" spans="1:7">
      <c r="A42" s="38"/>
      <c r="B42" s="36"/>
      <c r="C42" s="95"/>
      <c r="D42" s="95"/>
      <c r="E42" s="95"/>
    </row>
    <row r="43" spans="1:7">
      <c r="A43" s="84" t="s">
        <v>55</v>
      </c>
      <c r="B43" s="85"/>
      <c r="C43" s="83"/>
      <c r="D43" s="25"/>
      <c r="E43" s="25"/>
    </row>
    <row r="44" spans="1:7" ht="27.6" customHeight="1">
      <c r="A44" s="157" t="s">
        <v>56</v>
      </c>
      <c r="B44" s="157"/>
      <c r="C44" s="109" t="s">
        <v>107</v>
      </c>
      <c r="D44" s="110" t="s">
        <v>118</v>
      </c>
      <c r="E44" s="111" t="s">
        <v>103</v>
      </c>
    </row>
    <row r="45" spans="1:7">
      <c r="A45" s="94" t="s">
        <v>57</v>
      </c>
      <c r="B45" s="94" t="s">
        <v>58</v>
      </c>
      <c r="C45" s="98">
        <f>+'POSEBAN DIO'!C10</f>
        <v>14800000</v>
      </c>
      <c r="D45" s="98">
        <f>+'POSEBAN DIO'!D10</f>
        <v>-420000</v>
      </c>
      <c r="E45" s="98">
        <f>+'POSEBAN DIO'!E10</f>
        <v>14380000</v>
      </c>
      <c r="G45" s="97"/>
    </row>
    <row r="46" spans="1:7">
      <c r="A46" s="94" t="s">
        <v>59</v>
      </c>
      <c r="B46" s="94" t="s">
        <v>60</v>
      </c>
      <c r="C46" s="98">
        <f>+'POSEBAN DIO'!C18+'POSEBAN DIO'!C68</f>
        <v>38450</v>
      </c>
      <c r="D46" s="98">
        <f>+'POSEBAN DIO'!D18+'POSEBAN DIO'!D68</f>
        <v>13000</v>
      </c>
      <c r="E46" s="98">
        <f>+'POSEBAN DIO'!E18+'POSEBAN DIO'!E68</f>
        <v>51450</v>
      </c>
      <c r="G46" s="97"/>
    </row>
    <row r="47" spans="1:7">
      <c r="A47" s="94" t="s">
        <v>93</v>
      </c>
      <c r="B47" s="94" t="s">
        <v>94</v>
      </c>
      <c r="C47" s="98">
        <f>+'POSEBAN DIO'!C25+'POSEBAN DIO'!C59+'POSEBAN DIO'!C74</f>
        <v>4113496</v>
      </c>
      <c r="D47" s="98">
        <f>+'POSEBAN DIO'!D25+'POSEBAN DIO'!D59+'POSEBAN DIO'!D74</f>
        <v>0</v>
      </c>
      <c r="E47" s="98">
        <f>+'POSEBAN DIO'!E25+'POSEBAN DIO'!E59+'POSEBAN DIO'!E74</f>
        <v>4113496</v>
      </c>
      <c r="G47" s="97"/>
    </row>
    <row r="48" spans="1:7">
      <c r="A48" s="94" t="s">
        <v>61</v>
      </c>
      <c r="B48" s="94" t="s">
        <v>62</v>
      </c>
      <c r="C48" s="98">
        <f>+'POSEBAN DIO'!C36+'POSEBAN DIO'!C50</f>
        <v>90000</v>
      </c>
      <c r="D48" s="98">
        <f>+'POSEBAN DIO'!D36+'POSEBAN DIO'!D50</f>
        <v>65640</v>
      </c>
      <c r="E48" s="98">
        <f>+'POSEBAN DIO'!E36+'POSEBAN DIO'!E50</f>
        <v>155640</v>
      </c>
      <c r="G48" s="97"/>
    </row>
    <row r="49" spans="1:7">
      <c r="A49" s="94" t="s">
        <v>95</v>
      </c>
      <c r="B49" s="94" t="s">
        <v>96</v>
      </c>
      <c r="C49" s="98">
        <f>+'POSEBAN DIO'!C40+'POSEBAN DIO'!C80</f>
        <v>141014</v>
      </c>
      <c r="D49" s="98">
        <f>+'POSEBAN DIO'!D40+'POSEBAN DIO'!D80</f>
        <v>5200</v>
      </c>
      <c r="E49" s="98">
        <f>+'POSEBAN DIO'!E40+'POSEBAN DIO'!E80</f>
        <v>146214</v>
      </c>
      <c r="G49" s="97"/>
    </row>
    <row r="50" spans="1:7">
      <c r="A50" s="94" t="s">
        <v>99</v>
      </c>
      <c r="B50" s="94" t="s">
        <v>100</v>
      </c>
      <c r="C50" s="98">
        <f>+'POSEBAN DIO'!C45</f>
        <v>1100</v>
      </c>
      <c r="D50" s="98">
        <f>+'POSEBAN DIO'!D45</f>
        <v>0</v>
      </c>
      <c r="E50" s="98">
        <f>+'POSEBAN DIO'!E45</f>
        <v>1100</v>
      </c>
      <c r="G50" s="97"/>
    </row>
    <row r="51" spans="1:7" ht="15.75" thickBot="1">
      <c r="A51" s="113"/>
      <c r="B51" s="114"/>
      <c r="C51" s="115">
        <f>SUM(C45:C50)</f>
        <v>19184060</v>
      </c>
      <c r="D51" s="115">
        <f t="shared" ref="D51:E51" si="16">SUM(D45:D50)</f>
        <v>-336160</v>
      </c>
      <c r="E51" s="115">
        <f t="shared" si="16"/>
        <v>18847900</v>
      </c>
    </row>
    <row r="52" spans="1:7" ht="15.75" thickTop="1">
      <c r="A52" s="152"/>
      <c r="B52" s="152"/>
      <c r="C52" s="6"/>
      <c r="D52" s="6"/>
      <c r="E52" s="6"/>
    </row>
    <row r="53" spans="1:7">
      <c r="A53" s="152"/>
      <c r="B53" s="152"/>
      <c r="C53" s="6"/>
      <c r="D53" s="6"/>
      <c r="E53" s="6"/>
    </row>
    <row r="54" spans="1:7">
      <c r="A54" s="152"/>
      <c r="B54" s="152"/>
      <c r="C54" s="6"/>
      <c r="D54" s="6"/>
      <c r="E54" s="6"/>
    </row>
    <row r="55" spans="1:7">
      <c r="A55" s="152"/>
      <c r="B55" s="152"/>
      <c r="C55" s="6"/>
      <c r="D55" s="6"/>
      <c r="E55" s="6"/>
    </row>
    <row r="56" spans="1:7">
      <c r="A56" s="152"/>
      <c r="B56" s="152"/>
      <c r="C56" s="6"/>
      <c r="D56" s="6"/>
      <c r="E56" s="6"/>
    </row>
    <row r="57" spans="1:7">
      <c r="A57" s="152"/>
      <c r="B57" s="152"/>
      <c r="C57" s="6"/>
      <c r="D57" s="6"/>
      <c r="E57" s="6"/>
    </row>
  </sheetData>
  <mergeCells count="10">
    <mergeCell ref="A53:B53"/>
    <mergeCell ref="A54:B54"/>
    <mergeCell ref="A55:B55"/>
    <mergeCell ref="A56:B56"/>
    <mergeCell ref="A57:B57"/>
    <mergeCell ref="A52:B52"/>
    <mergeCell ref="A2:E3"/>
    <mergeCell ref="A1:E1"/>
    <mergeCell ref="A4:B4"/>
    <mergeCell ref="A44:B44"/>
  </mergeCells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5"/>
  <sheetViews>
    <sheetView tabSelected="1" topLeftCell="A82" zoomScale="140" zoomScaleNormal="140" workbookViewId="0">
      <selection activeCell="A88" sqref="A88:E88"/>
    </sheetView>
  </sheetViews>
  <sheetFormatPr defaultRowHeight="15"/>
  <cols>
    <col min="2" max="2" width="57.7109375" customWidth="1"/>
    <col min="3" max="3" width="12.28515625" customWidth="1"/>
    <col min="4" max="4" width="10.85546875" customWidth="1"/>
    <col min="5" max="5" width="11.28515625" customWidth="1"/>
    <col min="8" max="9" width="11" bestFit="1" customWidth="1"/>
    <col min="10" max="10" width="10.140625" bestFit="1" customWidth="1"/>
  </cols>
  <sheetData>
    <row r="1" spans="1:10">
      <c r="A1" s="160" t="s">
        <v>26</v>
      </c>
      <c r="B1" s="160"/>
      <c r="C1" s="160"/>
      <c r="D1" s="160"/>
      <c r="E1" s="160"/>
    </row>
    <row r="2" spans="1:10" ht="15.75" customHeight="1">
      <c r="A2" s="161" t="s">
        <v>82</v>
      </c>
      <c r="B2" s="161"/>
      <c r="C2" s="161"/>
      <c r="D2" s="161"/>
      <c r="E2" s="161"/>
    </row>
    <row r="3" spans="1:10" ht="10.9" customHeight="1">
      <c r="A3" s="162" t="s">
        <v>105</v>
      </c>
      <c r="B3" s="162"/>
      <c r="C3" s="162"/>
      <c r="D3" s="162"/>
      <c r="E3" s="162"/>
    </row>
    <row r="4" spans="1:10" ht="7.7" customHeight="1">
      <c r="A4" s="162"/>
      <c r="B4" s="162"/>
      <c r="C4" s="162"/>
      <c r="D4" s="162"/>
      <c r="E4" s="162"/>
    </row>
    <row r="5" spans="1:10" ht="25.5">
      <c r="A5" s="8"/>
      <c r="B5" s="9"/>
      <c r="C5" s="11" t="s">
        <v>107</v>
      </c>
      <c r="D5" s="11" t="s">
        <v>118</v>
      </c>
      <c r="E5" s="11" t="s">
        <v>103</v>
      </c>
    </row>
    <row r="6" spans="1:10">
      <c r="A6" s="12" t="s">
        <v>97</v>
      </c>
      <c r="B6" s="12"/>
      <c r="C6" s="13">
        <f>+C7</f>
        <v>19184060</v>
      </c>
      <c r="D6" s="13">
        <f t="shared" ref="D6:E6" si="0">+D7</f>
        <v>-336160</v>
      </c>
      <c r="E6" s="13">
        <f t="shared" si="0"/>
        <v>18847900</v>
      </c>
      <c r="G6" s="101"/>
    </row>
    <row r="7" spans="1:10">
      <c r="A7" s="14" t="s">
        <v>106</v>
      </c>
      <c r="B7" s="14"/>
      <c r="C7" s="15">
        <f>+C8</f>
        <v>19184060</v>
      </c>
      <c r="D7" s="15">
        <f t="shared" ref="D7:E7" si="1">+D8</f>
        <v>-336160</v>
      </c>
      <c r="E7" s="15">
        <f t="shared" si="1"/>
        <v>18847900</v>
      </c>
    </row>
    <row r="8" spans="1:10">
      <c r="A8" s="16" t="s">
        <v>106</v>
      </c>
      <c r="B8" s="16"/>
      <c r="C8" s="17">
        <f>+C9+C49+C67+C58</f>
        <v>19184060</v>
      </c>
      <c r="D8" s="17">
        <f>+D9+D49+D67+D58</f>
        <v>-336160</v>
      </c>
      <c r="E8" s="17">
        <f t="shared" ref="E8" si="2">+E9+E49+E67+E58</f>
        <v>18847900</v>
      </c>
    </row>
    <row r="9" spans="1:10">
      <c r="A9" s="18" t="s">
        <v>125</v>
      </c>
      <c r="B9" s="18"/>
      <c r="C9" s="19">
        <f>+C10+C18+C25+C36+C40+C45</f>
        <v>18797196</v>
      </c>
      <c r="D9" s="19">
        <f t="shared" ref="D9:E9" si="3">+D10+D18+D25+D36+D40+D45</f>
        <v>-528145</v>
      </c>
      <c r="E9" s="19">
        <f t="shared" si="3"/>
        <v>18269051</v>
      </c>
      <c r="H9" s="25"/>
    </row>
    <row r="10" spans="1:10">
      <c r="A10" s="20" t="s">
        <v>83</v>
      </c>
      <c r="B10" s="20"/>
      <c r="C10" s="21">
        <f>C11</f>
        <v>14800000</v>
      </c>
      <c r="D10" s="21">
        <f t="shared" ref="D10:E10" si="4">D11</f>
        <v>-420000</v>
      </c>
      <c r="E10" s="21">
        <f t="shared" si="4"/>
        <v>14380000</v>
      </c>
      <c r="H10" s="25"/>
      <c r="I10" s="97"/>
    </row>
    <row r="11" spans="1:10">
      <c r="A11" s="22" t="s">
        <v>84</v>
      </c>
      <c r="B11" s="22"/>
      <c r="C11" s="23">
        <f>C12+C16</f>
        <v>14800000</v>
      </c>
      <c r="D11" s="23">
        <f t="shared" ref="D11:E11" si="5">D12+D16</f>
        <v>-420000</v>
      </c>
      <c r="E11" s="23">
        <f t="shared" si="5"/>
        <v>14380000</v>
      </c>
      <c r="F11">
        <v>1</v>
      </c>
      <c r="H11" s="25"/>
      <c r="I11" s="97"/>
    </row>
    <row r="12" spans="1:10">
      <c r="A12" s="24" t="s">
        <v>0</v>
      </c>
      <c r="B12" s="24" t="s">
        <v>1</v>
      </c>
      <c r="C12" s="25">
        <f>SUM(C13:C15)</f>
        <v>14759200</v>
      </c>
      <c r="D12" s="25">
        <f t="shared" ref="D12:E12" si="6">SUM(D13:D15)</f>
        <v>-420000</v>
      </c>
      <c r="E12" s="25">
        <f t="shared" si="6"/>
        <v>14339200</v>
      </c>
      <c r="H12" s="25"/>
      <c r="I12" s="97"/>
    </row>
    <row r="13" spans="1:10">
      <c r="A13" s="26" t="s">
        <v>2</v>
      </c>
      <c r="B13" s="26" t="s">
        <v>3</v>
      </c>
      <c r="C13" s="95">
        <v>11300500</v>
      </c>
      <c r="D13" s="95">
        <v>-490000</v>
      </c>
      <c r="E13" s="27">
        <f>SUM(C13:D13)</f>
        <v>10810500</v>
      </c>
      <c r="H13" s="25"/>
      <c r="I13" s="97"/>
      <c r="J13" s="7"/>
    </row>
    <row r="14" spans="1:10">
      <c r="A14" s="26" t="s">
        <v>4</v>
      </c>
      <c r="B14" s="26" t="s">
        <v>5</v>
      </c>
      <c r="C14" s="95">
        <v>1671040</v>
      </c>
      <c r="D14" s="95">
        <v>210000</v>
      </c>
      <c r="E14" s="27">
        <f t="shared" ref="E14:E15" si="7">SUM(C14:D14)</f>
        <v>1881040</v>
      </c>
      <c r="H14" s="25"/>
      <c r="I14" s="97"/>
      <c r="J14" s="7"/>
    </row>
    <row r="15" spans="1:10">
      <c r="A15" s="26" t="s">
        <v>6</v>
      </c>
      <c r="B15" s="26" t="s">
        <v>7</v>
      </c>
      <c r="C15" s="95">
        <v>1787660</v>
      </c>
      <c r="D15" s="95">
        <v>-140000</v>
      </c>
      <c r="E15" s="27">
        <f t="shared" si="7"/>
        <v>1647660</v>
      </c>
      <c r="H15" s="25"/>
      <c r="I15" s="97"/>
      <c r="J15" s="7"/>
    </row>
    <row r="16" spans="1:10">
      <c r="A16" s="24" t="s">
        <v>8</v>
      </c>
      <c r="B16" s="24" t="s">
        <v>9</v>
      </c>
      <c r="C16" s="25">
        <f>SUM(C17:C17)</f>
        <v>40800</v>
      </c>
      <c r="D16" s="25">
        <f>SUM(D17:D17)</f>
        <v>0</v>
      </c>
      <c r="E16" s="96">
        <f t="shared" ref="E16" si="8">C16+D16</f>
        <v>40800</v>
      </c>
      <c r="H16" s="25"/>
      <c r="I16" s="75"/>
      <c r="J16" s="7"/>
    </row>
    <row r="17" spans="1:10">
      <c r="A17" s="26" t="s">
        <v>16</v>
      </c>
      <c r="B17" s="26" t="s">
        <v>17</v>
      </c>
      <c r="C17" s="95">
        <v>40800</v>
      </c>
      <c r="D17" s="25">
        <v>0</v>
      </c>
      <c r="E17" s="27">
        <f>SUM(C17:D17)</f>
        <v>40800</v>
      </c>
      <c r="I17" s="75"/>
      <c r="J17" s="7"/>
    </row>
    <row r="18" spans="1:10">
      <c r="A18" s="20" t="s">
        <v>113</v>
      </c>
      <c r="B18" s="20"/>
      <c r="C18" s="89">
        <f>+C19</f>
        <v>27500</v>
      </c>
      <c r="D18" s="89">
        <f t="shared" ref="D18:E18" si="9">+D19</f>
        <v>3000</v>
      </c>
      <c r="E18" s="89">
        <f t="shared" si="9"/>
        <v>30500</v>
      </c>
      <c r="I18" s="75"/>
      <c r="J18" s="7"/>
    </row>
    <row r="19" spans="1:10">
      <c r="A19" s="22" t="s">
        <v>84</v>
      </c>
      <c r="B19" s="22"/>
      <c r="C19" s="92">
        <f>+C20+C22</f>
        <v>27500</v>
      </c>
      <c r="D19" s="92">
        <f t="shared" ref="D19:E19" si="10">+D20+D22</f>
        <v>3000</v>
      </c>
      <c r="E19" s="92">
        <f t="shared" si="10"/>
        <v>30500</v>
      </c>
      <c r="F19">
        <v>1</v>
      </c>
      <c r="I19" s="75"/>
      <c r="J19" s="7"/>
    </row>
    <row r="20" spans="1:10">
      <c r="A20" s="74">
        <v>31</v>
      </c>
      <c r="B20" s="24" t="s">
        <v>1</v>
      </c>
      <c r="C20" s="25">
        <f>+C21</f>
        <v>5000</v>
      </c>
      <c r="D20" s="25">
        <f t="shared" ref="D20:E20" si="11">+D21</f>
        <v>-5000</v>
      </c>
      <c r="E20" s="25">
        <f t="shared" si="11"/>
        <v>0</v>
      </c>
      <c r="H20" s="25"/>
      <c r="I20" s="75"/>
      <c r="J20" s="7"/>
    </row>
    <row r="21" spans="1:10">
      <c r="A21" s="28">
        <v>312</v>
      </c>
      <c r="B21" s="26" t="s">
        <v>5</v>
      </c>
      <c r="C21" s="95">
        <v>5000</v>
      </c>
      <c r="D21" s="27">
        <v>-5000</v>
      </c>
      <c r="E21" s="27">
        <f>SUM(C21:D21)</f>
        <v>0</v>
      </c>
      <c r="I21" s="75"/>
      <c r="J21" s="7"/>
    </row>
    <row r="22" spans="1:10">
      <c r="A22" s="106">
        <v>32</v>
      </c>
      <c r="B22" s="104" t="s">
        <v>9</v>
      </c>
      <c r="C22" s="25">
        <f>SUM(C23:C24)</f>
        <v>22500</v>
      </c>
      <c r="D22" s="25">
        <f t="shared" ref="D22:E22" si="12">SUM(D23:D24)</f>
        <v>8000</v>
      </c>
      <c r="E22" s="25">
        <f t="shared" si="12"/>
        <v>30500</v>
      </c>
      <c r="I22" s="75"/>
      <c r="J22" s="7"/>
    </row>
    <row r="23" spans="1:10">
      <c r="A23" s="107">
        <v>322</v>
      </c>
      <c r="B23" s="105" t="s">
        <v>112</v>
      </c>
      <c r="C23" s="95">
        <v>15000</v>
      </c>
      <c r="D23" s="27">
        <v>8000</v>
      </c>
      <c r="E23" s="27">
        <f>SUM(C23:D23)</f>
        <v>23000</v>
      </c>
      <c r="I23" s="75"/>
      <c r="J23" s="7"/>
    </row>
    <row r="24" spans="1:10">
      <c r="A24" s="88">
        <v>323</v>
      </c>
      <c r="B24" s="105" t="s">
        <v>15</v>
      </c>
      <c r="C24" s="95">
        <v>7500</v>
      </c>
      <c r="D24" s="27">
        <v>0</v>
      </c>
      <c r="E24" s="27">
        <f>SUM(C24:D24)</f>
        <v>7500</v>
      </c>
      <c r="I24" s="75"/>
      <c r="J24" s="7"/>
    </row>
    <row r="25" spans="1:10">
      <c r="A25" s="20" t="s">
        <v>114</v>
      </c>
      <c r="B25" s="90"/>
      <c r="C25" s="89">
        <f>+C26</f>
        <v>3942396</v>
      </c>
      <c r="D25" s="89">
        <f t="shared" ref="D25:E25" si="13">+D26</f>
        <v>-118345</v>
      </c>
      <c r="E25" s="89">
        <f t="shared" si="13"/>
        <v>3824051</v>
      </c>
      <c r="I25" s="75"/>
      <c r="J25" s="7"/>
    </row>
    <row r="26" spans="1:10">
      <c r="A26" s="22" t="s">
        <v>84</v>
      </c>
      <c r="B26" s="22"/>
      <c r="C26" s="92">
        <f>+C27+C29+C34</f>
        <v>3942396</v>
      </c>
      <c r="D26" s="92">
        <f t="shared" ref="D26:E26" si="14">+D27+D29+D34</f>
        <v>-118345</v>
      </c>
      <c r="E26" s="92">
        <f t="shared" si="14"/>
        <v>3824051</v>
      </c>
      <c r="F26">
        <v>1</v>
      </c>
      <c r="I26" s="75"/>
      <c r="J26" s="7"/>
    </row>
    <row r="27" spans="1:10" s="124" customFormat="1">
      <c r="A27" s="24" t="s">
        <v>0</v>
      </c>
      <c r="B27" s="24" t="s">
        <v>1</v>
      </c>
      <c r="C27" s="123">
        <f>SUM(C28:C28)</f>
        <v>0</v>
      </c>
      <c r="D27" s="123">
        <f>SUM(D28:D28)</f>
        <v>0</v>
      </c>
      <c r="E27" s="123">
        <f>SUM(E28:E28)</f>
        <v>0</v>
      </c>
      <c r="I27" s="125"/>
      <c r="J27" s="126"/>
    </row>
    <row r="28" spans="1:10" s="124" customFormat="1">
      <c r="A28" s="28">
        <v>312</v>
      </c>
      <c r="B28" s="26" t="s">
        <v>5</v>
      </c>
      <c r="C28" s="83">
        <v>0</v>
      </c>
      <c r="D28" s="83">
        <v>0</v>
      </c>
      <c r="E28" s="83">
        <f>+C28+D28</f>
        <v>0</v>
      </c>
      <c r="I28" s="125"/>
      <c r="J28" s="126"/>
    </row>
    <row r="29" spans="1:10">
      <c r="A29" s="24" t="s">
        <v>8</v>
      </c>
      <c r="B29" s="24" t="s">
        <v>9</v>
      </c>
      <c r="C29" s="25">
        <f>SUM(C30:C33)</f>
        <v>3923476</v>
      </c>
      <c r="D29" s="25">
        <f t="shared" ref="D29:E29" si="15">SUM(D30:D33)</f>
        <v>-118345</v>
      </c>
      <c r="E29" s="25">
        <f t="shared" si="15"/>
        <v>3805131</v>
      </c>
    </row>
    <row r="30" spans="1:10">
      <c r="A30" s="26" t="s">
        <v>10</v>
      </c>
      <c r="B30" s="26" t="s">
        <v>11</v>
      </c>
      <c r="C30" s="95">
        <v>746560</v>
      </c>
      <c r="D30" s="95">
        <v>-7000</v>
      </c>
      <c r="E30" s="95">
        <f>SUM(C30:D30)</f>
        <v>739560</v>
      </c>
      <c r="I30" s="75"/>
      <c r="J30" s="7"/>
    </row>
    <row r="31" spans="1:10">
      <c r="A31" s="26" t="s">
        <v>12</v>
      </c>
      <c r="B31" s="26" t="s">
        <v>13</v>
      </c>
      <c r="C31" s="95">
        <v>2124046</v>
      </c>
      <c r="D31" s="95">
        <v>-206645</v>
      </c>
      <c r="E31" s="95">
        <f t="shared" ref="E31:E33" si="16">SUM(C31:D31)</f>
        <v>1917401</v>
      </c>
      <c r="I31" s="75"/>
      <c r="J31" s="7"/>
    </row>
    <row r="32" spans="1:10">
      <c r="A32" s="26" t="s">
        <v>14</v>
      </c>
      <c r="B32" s="26" t="s">
        <v>15</v>
      </c>
      <c r="C32" s="95">
        <v>947400</v>
      </c>
      <c r="D32" s="95">
        <v>102300</v>
      </c>
      <c r="E32" s="95">
        <f t="shared" si="16"/>
        <v>1049700</v>
      </c>
    </row>
    <row r="33" spans="1:10">
      <c r="A33" s="26" t="s">
        <v>16</v>
      </c>
      <c r="B33" s="26" t="s">
        <v>17</v>
      </c>
      <c r="C33" s="95">
        <v>105470</v>
      </c>
      <c r="D33" s="95">
        <v>-7000</v>
      </c>
      <c r="E33" s="95">
        <f t="shared" si="16"/>
        <v>98470</v>
      </c>
    </row>
    <row r="34" spans="1:10">
      <c r="A34" s="24" t="s">
        <v>18</v>
      </c>
      <c r="B34" s="24" t="s">
        <v>19</v>
      </c>
      <c r="C34" s="25">
        <f>C35</f>
        <v>18920</v>
      </c>
      <c r="D34" s="25">
        <f>D35</f>
        <v>0</v>
      </c>
      <c r="E34" s="25">
        <f>C34+D34</f>
        <v>18920</v>
      </c>
    </row>
    <row r="35" spans="1:10">
      <c r="A35" s="26" t="s">
        <v>20</v>
      </c>
      <c r="B35" s="26" t="s">
        <v>21</v>
      </c>
      <c r="C35" s="95">
        <v>18920</v>
      </c>
      <c r="D35" s="95">
        <v>0</v>
      </c>
      <c r="E35" s="95">
        <f>SUM(C35:D35)</f>
        <v>18920</v>
      </c>
    </row>
    <row r="36" spans="1:10">
      <c r="A36" s="20" t="s">
        <v>126</v>
      </c>
      <c r="B36" s="90"/>
      <c r="C36" s="89">
        <f>+C37</f>
        <v>0</v>
      </c>
      <c r="D36" s="89">
        <f t="shared" ref="D36:E37" si="17">+D37</f>
        <v>7200</v>
      </c>
      <c r="E36" s="89">
        <f t="shared" si="17"/>
        <v>7200</v>
      </c>
      <c r="I36" s="75"/>
      <c r="J36" s="7"/>
    </row>
    <row r="37" spans="1:10">
      <c r="A37" s="22" t="s">
        <v>84</v>
      </c>
      <c r="B37" s="22"/>
      <c r="C37" s="92">
        <f>+C38</f>
        <v>0</v>
      </c>
      <c r="D37" s="92">
        <f t="shared" si="17"/>
        <v>7200</v>
      </c>
      <c r="E37" s="92">
        <f t="shared" si="17"/>
        <v>7200</v>
      </c>
      <c r="F37">
        <v>1</v>
      </c>
      <c r="I37" s="75"/>
      <c r="J37" s="7"/>
    </row>
    <row r="38" spans="1:10" s="124" customFormat="1">
      <c r="A38" s="24" t="s">
        <v>8</v>
      </c>
      <c r="B38" s="24" t="s">
        <v>9</v>
      </c>
      <c r="C38" s="123">
        <f>+C39</f>
        <v>0</v>
      </c>
      <c r="D38" s="123">
        <f t="shared" ref="D38:E38" si="18">+D39</f>
        <v>7200</v>
      </c>
      <c r="E38" s="123">
        <f t="shared" si="18"/>
        <v>7200</v>
      </c>
      <c r="I38" s="125"/>
      <c r="J38" s="126"/>
    </row>
    <row r="39" spans="1:10" s="124" customFormat="1">
      <c r="A39" s="26" t="s">
        <v>14</v>
      </c>
      <c r="B39" s="26" t="s">
        <v>15</v>
      </c>
      <c r="C39" s="123">
        <v>0</v>
      </c>
      <c r="D39" s="123">
        <v>7200</v>
      </c>
      <c r="E39" s="123">
        <f>+C39+D39</f>
        <v>7200</v>
      </c>
      <c r="I39" s="125"/>
      <c r="J39" s="126"/>
    </row>
    <row r="40" spans="1:10">
      <c r="A40" s="20" t="s">
        <v>127</v>
      </c>
      <c r="B40" s="90"/>
      <c r="C40" s="89">
        <f>+C41</f>
        <v>26200</v>
      </c>
      <c r="D40" s="89">
        <f t="shared" ref="D40:E41" si="19">+D41</f>
        <v>0</v>
      </c>
      <c r="E40" s="89">
        <f t="shared" si="19"/>
        <v>26200</v>
      </c>
      <c r="I40" s="75"/>
      <c r="J40" s="7"/>
    </row>
    <row r="41" spans="1:10">
      <c r="A41" s="22" t="s">
        <v>84</v>
      </c>
      <c r="B41" s="22"/>
      <c r="C41" s="92">
        <f>+C42</f>
        <v>26200</v>
      </c>
      <c r="D41" s="92">
        <f t="shared" si="19"/>
        <v>0</v>
      </c>
      <c r="E41" s="92">
        <f t="shared" si="19"/>
        <v>26200</v>
      </c>
      <c r="F41">
        <v>1</v>
      </c>
      <c r="I41" s="75"/>
      <c r="J41" s="7"/>
    </row>
    <row r="42" spans="1:10" s="124" customFormat="1">
      <c r="A42" s="24" t="s">
        <v>8</v>
      </c>
      <c r="B42" s="24" t="s">
        <v>9</v>
      </c>
      <c r="C42" s="123">
        <f>+C43+C44</f>
        <v>26200</v>
      </c>
      <c r="D42" s="123">
        <f t="shared" ref="D42:E42" si="20">+D43+D44</f>
        <v>0</v>
      </c>
      <c r="E42" s="123">
        <f t="shared" si="20"/>
        <v>26200</v>
      </c>
      <c r="I42" s="125"/>
      <c r="J42" s="126"/>
    </row>
    <row r="43" spans="1:10" s="124" customFormat="1">
      <c r="A43" s="28">
        <v>322</v>
      </c>
      <c r="B43" s="26" t="s">
        <v>13</v>
      </c>
      <c r="C43" s="123">
        <v>11190</v>
      </c>
      <c r="D43" s="123">
        <v>0</v>
      </c>
      <c r="E43" s="123">
        <f>+C43+D43</f>
        <v>11190</v>
      </c>
      <c r="I43" s="125"/>
      <c r="J43" s="126"/>
    </row>
    <row r="44" spans="1:10" s="124" customFormat="1">
      <c r="A44" s="26" t="s">
        <v>14</v>
      </c>
      <c r="B44" s="26" t="s">
        <v>15</v>
      </c>
      <c r="C44" s="123">
        <v>15010</v>
      </c>
      <c r="D44" s="123">
        <v>0</v>
      </c>
      <c r="E44" s="123">
        <f>+C44+D44</f>
        <v>15010</v>
      </c>
      <c r="I44" s="125"/>
      <c r="J44" s="126"/>
    </row>
    <row r="45" spans="1:10">
      <c r="A45" s="20" t="s">
        <v>128</v>
      </c>
      <c r="B45" s="90"/>
      <c r="C45" s="89">
        <f>+C46</f>
        <v>1100</v>
      </c>
      <c r="D45" s="89">
        <f t="shared" ref="D45:E45" si="21">+D46</f>
        <v>0</v>
      </c>
      <c r="E45" s="89">
        <f t="shared" si="21"/>
        <v>1100</v>
      </c>
      <c r="I45" s="75"/>
      <c r="J45" s="7"/>
    </row>
    <row r="46" spans="1:10">
      <c r="A46" s="22" t="s">
        <v>84</v>
      </c>
      <c r="B46" s="22"/>
      <c r="C46" s="92">
        <f>+C47</f>
        <v>1100</v>
      </c>
      <c r="D46" s="92">
        <f t="shared" ref="D46:E47" si="22">+D47</f>
        <v>0</v>
      </c>
      <c r="E46" s="92">
        <f t="shared" si="22"/>
        <v>1100</v>
      </c>
      <c r="F46">
        <v>1</v>
      </c>
      <c r="I46" s="75"/>
      <c r="J46" s="7"/>
    </row>
    <row r="47" spans="1:10" s="124" customFormat="1">
      <c r="A47" s="24" t="s">
        <v>8</v>
      </c>
      <c r="B47" s="24" t="s">
        <v>9</v>
      </c>
      <c r="C47" s="123">
        <f>+C48</f>
        <v>1100</v>
      </c>
      <c r="D47" s="123">
        <f t="shared" si="22"/>
        <v>0</v>
      </c>
      <c r="E47" s="123">
        <f t="shared" si="22"/>
        <v>1100</v>
      </c>
      <c r="I47" s="125"/>
      <c r="J47" s="126"/>
    </row>
    <row r="48" spans="1:10" s="124" customFormat="1">
      <c r="A48" s="26" t="s">
        <v>14</v>
      </c>
      <c r="B48" s="26" t="s">
        <v>15</v>
      </c>
      <c r="C48" s="123">
        <v>1100</v>
      </c>
      <c r="D48" s="123">
        <v>0</v>
      </c>
      <c r="E48" s="123">
        <f>+C48+D48</f>
        <v>1100</v>
      </c>
      <c r="I48" s="125"/>
      <c r="J48" s="126"/>
    </row>
    <row r="49" spans="1:10">
      <c r="A49" s="18" t="s">
        <v>85</v>
      </c>
      <c r="B49" s="18" t="s">
        <v>86</v>
      </c>
      <c r="C49" s="93">
        <f>+C50</f>
        <v>90000</v>
      </c>
      <c r="D49" s="93">
        <f t="shared" ref="D49:E49" si="23">+D50</f>
        <v>58440</v>
      </c>
      <c r="E49" s="93">
        <f t="shared" si="23"/>
        <v>148440</v>
      </c>
    </row>
    <row r="50" spans="1:10">
      <c r="A50" s="20" t="s">
        <v>116</v>
      </c>
      <c r="B50" s="20"/>
      <c r="C50" s="89">
        <f>+C51</f>
        <v>90000</v>
      </c>
      <c r="D50" s="89">
        <f t="shared" ref="D50:E50" si="24">+D51</f>
        <v>58440</v>
      </c>
      <c r="E50" s="89">
        <f t="shared" si="24"/>
        <v>148440</v>
      </c>
    </row>
    <row r="51" spans="1:10">
      <c r="A51" s="22" t="s">
        <v>84</v>
      </c>
      <c r="B51" s="22"/>
      <c r="C51" s="92">
        <f>+C52+C56</f>
        <v>90000</v>
      </c>
      <c r="D51" s="92">
        <f t="shared" ref="D51:E51" si="25">+D52+D56</f>
        <v>58440</v>
      </c>
      <c r="E51" s="92">
        <f t="shared" si="25"/>
        <v>148440</v>
      </c>
    </row>
    <row r="52" spans="1:10">
      <c r="A52" s="24" t="s">
        <v>8</v>
      </c>
      <c r="B52" s="24" t="s">
        <v>9</v>
      </c>
      <c r="C52" s="25">
        <f>SUM(C53:C55)</f>
        <v>80000</v>
      </c>
      <c r="D52" s="25">
        <f t="shared" ref="D52:E52" si="26">SUM(D53:D55)</f>
        <v>68440</v>
      </c>
      <c r="E52" s="25">
        <f t="shared" si="26"/>
        <v>148440</v>
      </c>
    </row>
    <row r="53" spans="1:10">
      <c r="A53" s="28">
        <v>321</v>
      </c>
      <c r="B53" s="26" t="s">
        <v>11</v>
      </c>
      <c r="C53" s="95">
        <v>11000</v>
      </c>
      <c r="D53" s="95">
        <v>20500</v>
      </c>
      <c r="E53" s="95">
        <f>SUM(C53:D53)</f>
        <v>31500</v>
      </c>
    </row>
    <row r="54" spans="1:10">
      <c r="A54" s="26" t="s">
        <v>12</v>
      </c>
      <c r="B54" s="26" t="s">
        <v>13</v>
      </c>
      <c r="C54" s="95">
        <v>64000</v>
      </c>
      <c r="D54" s="95">
        <v>52940</v>
      </c>
      <c r="E54" s="95">
        <f>SUM(C54:D54)</f>
        <v>116940</v>
      </c>
    </row>
    <row r="55" spans="1:10">
      <c r="A55" s="28">
        <v>323</v>
      </c>
      <c r="B55" s="26" t="s">
        <v>15</v>
      </c>
      <c r="C55" s="95">
        <v>5000</v>
      </c>
      <c r="D55" s="95">
        <v>-5000</v>
      </c>
      <c r="E55" s="95">
        <f>SUM(C55:D55)</f>
        <v>0</v>
      </c>
    </row>
    <row r="56" spans="1:10">
      <c r="A56" s="24" t="s">
        <v>22</v>
      </c>
      <c r="B56" s="24" t="s">
        <v>23</v>
      </c>
      <c r="C56" s="25">
        <f>+C57</f>
        <v>10000</v>
      </c>
      <c r="D56" s="25">
        <f t="shared" ref="D56:E56" si="27">+D57</f>
        <v>-10000</v>
      </c>
      <c r="E56" s="25">
        <f t="shared" si="27"/>
        <v>0</v>
      </c>
    </row>
    <row r="57" spans="1:10">
      <c r="A57" s="26" t="s">
        <v>24</v>
      </c>
      <c r="B57" s="26" t="s">
        <v>25</v>
      </c>
      <c r="C57" s="95">
        <v>10000</v>
      </c>
      <c r="D57" s="95">
        <v>-10000</v>
      </c>
      <c r="E57" s="95">
        <f>SUM(C57:D57)</f>
        <v>0</v>
      </c>
    </row>
    <row r="58" spans="1:10">
      <c r="A58" s="18" t="s">
        <v>129</v>
      </c>
      <c r="B58" s="18" t="s">
        <v>130</v>
      </c>
      <c r="C58" s="93">
        <f>+C59</f>
        <v>0</v>
      </c>
      <c r="D58" s="93">
        <f t="shared" ref="D58:E59" si="28">+D59</f>
        <v>15000</v>
      </c>
      <c r="E58" s="93">
        <f t="shared" si="28"/>
        <v>15000</v>
      </c>
    </row>
    <row r="59" spans="1:10">
      <c r="A59" s="20" t="s">
        <v>131</v>
      </c>
      <c r="B59" s="20"/>
      <c r="C59" s="89">
        <f>+C60</f>
        <v>0</v>
      </c>
      <c r="D59" s="89">
        <f t="shared" si="28"/>
        <v>15000</v>
      </c>
      <c r="E59" s="89">
        <f t="shared" si="28"/>
        <v>15000</v>
      </c>
    </row>
    <row r="60" spans="1:10">
      <c r="A60" s="22" t="s">
        <v>84</v>
      </c>
      <c r="B60" s="22"/>
      <c r="C60" s="92">
        <f>+C61+C64</f>
        <v>0</v>
      </c>
      <c r="D60" s="92">
        <f>+D61+D64</f>
        <v>15000</v>
      </c>
      <c r="E60" s="92">
        <f t="shared" ref="E60" si="29">+E61+E64</f>
        <v>15000</v>
      </c>
    </row>
    <row r="61" spans="1:10" s="124" customFormat="1">
      <c r="A61" s="24" t="s">
        <v>0</v>
      </c>
      <c r="B61" s="24" t="s">
        <v>1</v>
      </c>
      <c r="C61" s="123">
        <f>SUM(C62:C62)</f>
        <v>0</v>
      </c>
      <c r="D61" s="123">
        <f>+D62+D63</f>
        <v>7680</v>
      </c>
      <c r="E61" s="123">
        <f>+E62+E63</f>
        <v>7680</v>
      </c>
      <c r="I61" s="125"/>
      <c r="J61" s="126"/>
    </row>
    <row r="62" spans="1:10" s="124" customFormat="1">
      <c r="A62" s="26" t="s">
        <v>2</v>
      </c>
      <c r="B62" s="26" t="s">
        <v>3</v>
      </c>
      <c r="C62" s="83">
        <v>0</v>
      </c>
      <c r="D62" s="83">
        <v>7100</v>
      </c>
      <c r="E62" s="83">
        <f>+C62+D62</f>
        <v>7100</v>
      </c>
      <c r="I62" s="125"/>
      <c r="J62" s="126"/>
    </row>
    <row r="63" spans="1:10" s="124" customFormat="1">
      <c r="A63" s="28">
        <v>313</v>
      </c>
      <c r="B63" s="26" t="s">
        <v>7</v>
      </c>
      <c r="C63" s="83">
        <v>0</v>
      </c>
      <c r="D63" s="83">
        <v>580</v>
      </c>
      <c r="E63" s="83">
        <f>+C63+D63</f>
        <v>580</v>
      </c>
      <c r="I63" s="125"/>
      <c r="J63" s="126"/>
    </row>
    <row r="64" spans="1:10">
      <c r="A64" s="24" t="s">
        <v>8</v>
      </c>
      <c r="B64" s="24" t="s">
        <v>9</v>
      </c>
      <c r="C64" s="25">
        <f>SUM(C65:C66)</f>
        <v>0</v>
      </c>
      <c r="D64" s="25">
        <f t="shared" ref="D64:E64" si="30">SUM(D65:D66)</f>
        <v>7320</v>
      </c>
      <c r="E64" s="25">
        <f t="shared" si="30"/>
        <v>7320</v>
      </c>
    </row>
    <row r="65" spans="1:5">
      <c r="A65" s="26" t="s">
        <v>12</v>
      </c>
      <c r="B65" s="26" t="s">
        <v>13</v>
      </c>
      <c r="C65" s="95">
        <v>0</v>
      </c>
      <c r="D65" s="95">
        <v>6120</v>
      </c>
      <c r="E65" s="95">
        <f>SUM(C65:D65)</f>
        <v>6120</v>
      </c>
    </row>
    <row r="66" spans="1:5">
      <c r="A66" s="28">
        <v>323</v>
      </c>
      <c r="B66" s="105" t="s">
        <v>15</v>
      </c>
      <c r="C66" s="95">
        <v>0</v>
      </c>
      <c r="D66" s="95">
        <v>1200</v>
      </c>
      <c r="E66" s="95">
        <f>SUM(C66:D66)</f>
        <v>1200</v>
      </c>
    </row>
    <row r="67" spans="1:5">
      <c r="A67" s="18" t="s">
        <v>87</v>
      </c>
      <c r="B67" s="18" t="s">
        <v>88</v>
      </c>
      <c r="C67" s="93">
        <f>+C68+C74+C80</f>
        <v>296864</v>
      </c>
      <c r="D67" s="93">
        <f>+D68+D74+D80</f>
        <v>118545</v>
      </c>
      <c r="E67" s="93">
        <f>+E68+E74+E80</f>
        <v>415409</v>
      </c>
    </row>
    <row r="68" spans="1:5">
      <c r="A68" s="20" t="s">
        <v>113</v>
      </c>
      <c r="B68" s="20"/>
      <c r="C68" s="21">
        <f>+C69</f>
        <v>10950</v>
      </c>
      <c r="D68" s="21">
        <f t="shared" ref="D68:E68" si="31">+D69</f>
        <v>10000</v>
      </c>
      <c r="E68" s="21">
        <f t="shared" si="31"/>
        <v>20950</v>
      </c>
    </row>
    <row r="69" spans="1:5">
      <c r="A69" s="22" t="s">
        <v>84</v>
      </c>
      <c r="B69" s="22"/>
      <c r="C69" s="92">
        <f>+C70+C72</f>
        <v>10950</v>
      </c>
      <c r="D69" s="92">
        <f t="shared" ref="D69:E69" si="32">+D70+D72</f>
        <v>10000</v>
      </c>
      <c r="E69" s="92">
        <f t="shared" si="32"/>
        <v>20950</v>
      </c>
    </row>
    <row r="70" spans="1:5">
      <c r="A70" s="24" t="s">
        <v>8</v>
      </c>
      <c r="B70" s="24" t="s">
        <v>9</v>
      </c>
      <c r="C70" s="25">
        <f>+C71</f>
        <v>10950</v>
      </c>
      <c r="D70" s="25">
        <f t="shared" ref="D70:E70" si="33">+D71</f>
        <v>10000</v>
      </c>
      <c r="E70" s="25">
        <f t="shared" si="33"/>
        <v>20950</v>
      </c>
    </row>
    <row r="71" spans="1:5">
      <c r="A71" s="26" t="s">
        <v>12</v>
      </c>
      <c r="B71" s="26" t="s">
        <v>13</v>
      </c>
      <c r="C71" s="95">
        <v>10950</v>
      </c>
      <c r="D71" s="95">
        <v>10000</v>
      </c>
      <c r="E71" s="95">
        <f>SUM(C71:D71)</f>
        <v>20950</v>
      </c>
    </row>
    <row r="72" spans="1:5">
      <c r="A72" s="106" t="s">
        <v>22</v>
      </c>
      <c r="B72" s="104" t="s">
        <v>23</v>
      </c>
      <c r="C72" s="95">
        <f>+C73</f>
        <v>0</v>
      </c>
      <c r="D72" s="95">
        <f t="shared" ref="D72:E72" si="34">+D73</f>
        <v>0</v>
      </c>
      <c r="E72" s="95">
        <f t="shared" si="34"/>
        <v>0</v>
      </c>
    </row>
    <row r="73" spans="1:5">
      <c r="A73" s="107" t="s">
        <v>24</v>
      </c>
      <c r="B73" s="105" t="s">
        <v>25</v>
      </c>
      <c r="C73" s="95">
        <v>0</v>
      </c>
      <c r="D73" s="95">
        <v>0</v>
      </c>
      <c r="E73" s="95">
        <v>0</v>
      </c>
    </row>
    <row r="74" spans="1:5">
      <c r="A74" s="20" t="s">
        <v>114</v>
      </c>
      <c r="B74" s="20"/>
      <c r="C74" s="89">
        <f>+C75</f>
        <v>171100</v>
      </c>
      <c r="D74" s="89">
        <f t="shared" ref="D74:E74" si="35">+D75</f>
        <v>103345</v>
      </c>
      <c r="E74" s="89">
        <f t="shared" si="35"/>
        <v>274445</v>
      </c>
    </row>
    <row r="75" spans="1:5">
      <c r="A75" s="22" t="s">
        <v>84</v>
      </c>
      <c r="B75" s="22"/>
      <c r="C75" s="92">
        <f>+C76+C78</f>
        <v>171100</v>
      </c>
      <c r="D75" s="92">
        <f t="shared" ref="D75:E75" si="36">+D76+D78</f>
        <v>103345</v>
      </c>
      <c r="E75" s="92">
        <f t="shared" si="36"/>
        <v>274445</v>
      </c>
    </row>
    <row r="76" spans="1:5">
      <c r="A76" s="106" t="s">
        <v>8</v>
      </c>
      <c r="B76" s="104" t="s">
        <v>9</v>
      </c>
      <c r="C76" s="25">
        <f>C77</f>
        <v>32800</v>
      </c>
      <c r="D76" s="25">
        <f t="shared" ref="D76:E76" si="37">D77</f>
        <v>0</v>
      </c>
      <c r="E76" s="25">
        <f t="shared" si="37"/>
        <v>32800</v>
      </c>
    </row>
    <row r="77" spans="1:5">
      <c r="A77" s="107" t="s">
        <v>12</v>
      </c>
      <c r="B77" s="105" t="s">
        <v>13</v>
      </c>
      <c r="C77" s="95">
        <v>32800</v>
      </c>
      <c r="D77" s="95">
        <v>0</v>
      </c>
      <c r="E77" s="95">
        <f>SUM(C77:D77)</f>
        <v>32800</v>
      </c>
    </row>
    <row r="78" spans="1:5">
      <c r="A78" s="106" t="s">
        <v>22</v>
      </c>
      <c r="B78" s="104" t="s">
        <v>23</v>
      </c>
      <c r="C78" s="25">
        <f>C79</f>
        <v>138300</v>
      </c>
      <c r="D78" s="25">
        <f t="shared" ref="D78:E78" si="38">D79</f>
        <v>103345</v>
      </c>
      <c r="E78" s="25">
        <f t="shared" si="38"/>
        <v>241645</v>
      </c>
    </row>
    <row r="79" spans="1:5">
      <c r="A79" s="107" t="s">
        <v>24</v>
      </c>
      <c r="B79" s="105" t="s">
        <v>25</v>
      </c>
      <c r="C79" s="95">
        <v>138300</v>
      </c>
      <c r="D79" s="27">
        <v>103345</v>
      </c>
      <c r="E79" s="27">
        <f>SUM(C79:D79)</f>
        <v>241645</v>
      </c>
    </row>
    <row r="80" spans="1:5">
      <c r="A80" s="20" t="s">
        <v>115</v>
      </c>
      <c r="B80" s="20"/>
      <c r="C80" s="89">
        <f>+C81</f>
        <v>114814</v>
      </c>
      <c r="D80" s="89">
        <f t="shared" ref="D80:E80" si="39">+D81</f>
        <v>5200</v>
      </c>
      <c r="E80" s="89">
        <f t="shared" si="39"/>
        <v>120014</v>
      </c>
    </row>
    <row r="81" spans="1:5">
      <c r="A81" s="22" t="s">
        <v>84</v>
      </c>
      <c r="B81" s="91"/>
      <c r="C81" s="92">
        <f>+C82</f>
        <v>114814</v>
      </c>
      <c r="D81" s="92">
        <f t="shared" ref="D81:E81" si="40">+D82</f>
        <v>5200</v>
      </c>
      <c r="E81" s="92">
        <f t="shared" si="40"/>
        <v>120014</v>
      </c>
    </row>
    <row r="82" spans="1:5">
      <c r="A82" s="24" t="s">
        <v>22</v>
      </c>
      <c r="B82" s="24" t="s">
        <v>23</v>
      </c>
      <c r="C82" s="25">
        <f>+C83</f>
        <v>114814</v>
      </c>
      <c r="D82" s="25">
        <f t="shared" ref="D82:E82" si="41">+D83</f>
        <v>5200</v>
      </c>
      <c r="E82" s="25">
        <f t="shared" si="41"/>
        <v>120014</v>
      </c>
    </row>
    <row r="83" spans="1:5">
      <c r="A83" s="26" t="s">
        <v>24</v>
      </c>
      <c r="B83" s="26" t="s">
        <v>25</v>
      </c>
      <c r="C83" s="95">
        <v>114814</v>
      </c>
      <c r="D83" s="95">
        <v>5200</v>
      </c>
      <c r="E83" s="27">
        <f>SUM(C83:D83)</f>
        <v>120014</v>
      </c>
    </row>
    <row r="84" spans="1:5">
      <c r="A84" s="26"/>
      <c r="B84" s="26"/>
      <c r="C84" s="25"/>
      <c r="D84" s="27"/>
      <c r="E84" s="27"/>
    </row>
    <row r="85" spans="1:5">
      <c r="A85" s="26"/>
      <c r="B85" s="26"/>
      <c r="C85" s="25"/>
      <c r="D85" s="27"/>
      <c r="E85" s="27"/>
    </row>
    <row r="86" spans="1:5" s="116" customFormat="1">
      <c r="A86" s="75" t="s">
        <v>119</v>
      </c>
      <c r="B86" s="75"/>
      <c r="C86" s="26"/>
      <c r="D86" s="26"/>
      <c r="E86" s="26"/>
    </row>
    <row r="87" spans="1:5">
      <c r="A87" s="26"/>
      <c r="B87" s="122" t="s">
        <v>120</v>
      </c>
      <c r="C87" s="26"/>
      <c r="D87" s="26"/>
      <c r="E87" s="26"/>
    </row>
    <row r="88" spans="1:5">
      <c r="A88" s="159" t="s">
        <v>135</v>
      </c>
      <c r="B88" s="159"/>
      <c r="C88" s="159"/>
      <c r="D88" s="159"/>
      <c r="E88" s="159"/>
    </row>
    <row r="89" spans="1:5">
      <c r="A89" s="159" t="s">
        <v>122</v>
      </c>
      <c r="B89" s="159"/>
      <c r="C89" s="159"/>
      <c r="D89" s="159"/>
      <c r="E89" s="159"/>
    </row>
    <row r="90" spans="1:5">
      <c r="A90" s="99"/>
      <c r="B90" s="99"/>
      <c r="C90" s="103"/>
      <c r="D90" s="29"/>
      <c r="E90" s="103"/>
    </row>
    <row r="91" spans="1:5">
      <c r="A91" s="120" t="s">
        <v>134</v>
      </c>
      <c r="B91" s="120"/>
      <c r="C91" s="120"/>
      <c r="D91" s="120"/>
      <c r="E91" s="120"/>
    </row>
    <row r="92" spans="1:5">
      <c r="A92" s="120" t="s">
        <v>121</v>
      </c>
      <c r="B92" s="120"/>
      <c r="C92" s="120"/>
      <c r="D92" s="120"/>
      <c r="E92" s="120"/>
    </row>
    <row r="94" spans="1:5">
      <c r="C94" s="158" t="s">
        <v>108</v>
      </c>
      <c r="D94" s="158"/>
      <c r="E94" s="158"/>
    </row>
    <row r="95" spans="1:5">
      <c r="C95" s="103"/>
      <c r="D95" s="29" t="s">
        <v>117</v>
      </c>
      <c r="E95" s="103"/>
    </row>
  </sheetData>
  <mergeCells count="6">
    <mergeCell ref="C94:E94"/>
    <mergeCell ref="A88:E88"/>
    <mergeCell ref="A89:E89"/>
    <mergeCell ref="A1:E1"/>
    <mergeCell ref="A2:E2"/>
    <mergeCell ref="A3:E4"/>
  </mergeCells>
  <pageMargins left="0.7" right="0.7" top="0.75" bottom="0.75" header="0.3" footer="0.3"/>
  <pageSetup paperSize="9" scale="86" fitToHeight="0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SAŽETAK</vt:lpstr>
      <vt:lpstr>OPĆI DIO</vt:lpstr>
      <vt:lpstr>POSEBAN DIO</vt:lpstr>
      <vt:lpstr>List3</vt:lpstr>
      <vt:lpstr>'OPĆI DIO'!Print_Area</vt:lpstr>
      <vt:lpstr>'POSEBAN DIO'!Print_Area</vt:lpstr>
      <vt:lpstr>SAŽETAK!Print_Area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aberibak</dc:creator>
  <cp:lastModifiedBy>PC2</cp:lastModifiedBy>
  <cp:lastPrinted>2022-12-09T12:35:31Z</cp:lastPrinted>
  <dcterms:created xsi:type="dcterms:W3CDTF">2017-11-16T11:13:42Z</dcterms:created>
  <dcterms:modified xsi:type="dcterms:W3CDTF">2022-12-09T14:11:53Z</dcterms:modified>
</cp:coreProperties>
</file>