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GOD.IZVJEŠTAJI\2022-FINANCIJSKI IZVJEŠTAJI\"/>
    </mc:Choice>
  </mc:AlternateContent>
  <xr:revisionPtr revIDLastSave="0" documentId="13_ncr:1_{D24E6A03-A5DC-4CCD-962A-76E66F044C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DIO'!$A$1:$E$50</definedName>
    <definedName name="_xlnm.Print_Area" localSheetId="2">'POSEBAN DIO'!$A$1:$E$79</definedName>
    <definedName name="_xlnm.Print_Area" localSheetId="0">SAŽETAK!$A$1:$I$39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23" i="2"/>
  <c r="E50" i="2" l="1"/>
  <c r="D47" i="2"/>
  <c r="C47" i="2"/>
  <c r="I39" i="4" l="1"/>
  <c r="I32" i="4"/>
  <c r="I19" i="4"/>
  <c r="I18" i="4"/>
  <c r="D7" i="1"/>
  <c r="C7" i="1"/>
  <c r="E39" i="1"/>
  <c r="D38" i="1"/>
  <c r="D37" i="1" s="1"/>
  <c r="C38" i="1"/>
  <c r="C37" i="1" s="1"/>
  <c r="E36" i="1"/>
  <c r="D29" i="1"/>
  <c r="C29" i="1"/>
  <c r="D21" i="1"/>
  <c r="C21" i="1"/>
  <c r="D25" i="1"/>
  <c r="C25" i="1"/>
  <c r="C27" i="1"/>
  <c r="C20" i="1"/>
  <c r="D32" i="1"/>
  <c r="D31" i="1" s="1"/>
  <c r="D30" i="1" s="1"/>
  <c r="C32" i="1"/>
  <c r="C31" i="1" s="1"/>
  <c r="C30" i="1" s="1"/>
  <c r="D27" i="1"/>
  <c r="D26" i="1"/>
  <c r="D24" i="1"/>
  <c r="C26" i="1"/>
  <c r="C24" i="1"/>
  <c r="D22" i="1"/>
  <c r="D20" i="1"/>
  <c r="C22" i="1"/>
  <c r="C12" i="1"/>
  <c r="E12" i="1" s="1"/>
  <c r="E15" i="1"/>
  <c r="E8" i="1"/>
  <c r="E14" i="1"/>
  <c r="E10" i="1"/>
  <c r="E17" i="1"/>
  <c r="D66" i="2"/>
  <c r="D65" i="2" s="1"/>
  <c r="D64" i="2" s="1"/>
  <c r="C66" i="2"/>
  <c r="C65" i="2" s="1"/>
  <c r="C64" i="2" s="1"/>
  <c r="D62" i="2"/>
  <c r="D60" i="2"/>
  <c r="E67" i="2"/>
  <c r="E66" i="2" s="1"/>
  <c r="E65" i="2" s="1"/>
  <c r="E64" i="2" s="1"/>
  <c r="E63" i="2"/>
  <c r="E62" i="2" s="1"/>
  <c r="E61" i="2"/>
  <c r="E60" i="2" s="1"/>
  <c r="D56" i="2"/>
  <c r="D55" i="2" s="1"/>
  <c r="D54" i="2" s="1"/>
  <c r="C56" i="2"/>
  <c r="C55" i="2" s="1"/>
  <c r="C54" i="2" s="1"/>
  <c r="E57" i="2"/>
  <c r="E56" i="2" s="1"/>
  <c r="E55" i="2" s="1"/>
  <c r="E54" i="2" s="1"/>
  <c r="D51" i="2"/>
  <c r="C51" i="2"/>
  <c r="E52" i="2"/>
  <c r="E51" i="2" s="1"/>
  <c r="E49" i="2"/>
  <c r="E48" i="2"/>
  <c r="C42" i="2"/>
  <c r="C41" i="2" s="1"/>
  <c r="D42" i="2"/>
  <c r="D41" i="2" s="1"/>
  <c r="D40" i="2" s="1"/>
  <c r="D37" i="2"/>
  <c r="D36" i="2" s="1"/>
  <c r="D35" i="2" s="1"/>
  <c r="C37" i="2"/>
  <c r="C36" i="2" s="1"/>
  <c r="C35" i="2" s="1"/>
  <c r="E39" i="2"/>
  <c r="E38" i="2"/>
  <c r="E34" i="2"/>
  <c r="E29" i="1" s="1"/>
  <c r="E30" i="2"/>
  <c r="E31" i="2"/>
  <c r="E32" i="2"/>
  <c r="E29" i="2"/>
  <c r="D21" i="2"/>
  <c r="D20" i="2" s="1"/>
  <c r="D19" i="2" s="1"/>
  <c r="C21" i="2"/>
  <c r="C20" i="2" s="1"/>
  <c r="E25" i="2"/>
  <c r="E24" i="2"/>
  <c r="E22" i="2"/>
  <c r="E21" i="2" s="1"/>
  <c r="E18" i="2"/>
  <c r="E15" i="2"/>
  <c r="E21" i="1" s="1"/>
  <c r="E16" i="2"/>
  <c r="E22" i="1" s="1"/>
  <c r="E14" i="2"/>
  <c r="E20" i="1" s="1"/>
  <c r="E23" i="2" l="1"/>
  <c r="E47" i="2"/>
  <c r="E20" i="2"/>
  <c r="E19" i="2" s="1"/>
  <c r="E24" i="1"/>
  <c r="E27" i="1"/>
  <c r="E59" i="2"/>
  <c r="E58" i="2" s="1"/>
  <c r="E53" i="2" s="1"/>
  <c r="D46" i="2"/>
  <c r="D45" i="2" s="1"/>
  <c r="D44" i="2" s="1"/>
  <c r="E25" i="1"/>
  <c r="D59" i="2"/>
  <c r="D58" i="2" s="1"/>
  <c r="D53" i="2" s="1"/>
  <c r="E32" i="1"/>
  <c r="E31" i="1" s="1"/>
  <c r="E30" i="1" s="1"/>
  <c r="E19" i="1"/>
  <c r="C23" i="1"/>
  <c r="E38" i="1"/>
  <c r="E37" i="1"/>
  <c r="C19" i="1"/>
  <c r="D19" i="1"/>
  <c r="D23" i="1"/>
  <c r="C19" i="2"/>
  <c r="E46" i="2"/>
  <c r="E45" i="2" s="1"/>
  <c r="E44" i="2" s="1"/>
  <c r="C46" i="2"/>
  <c r="C45" i="2" s="1"/>
  <c r="C44" i="2" s="1"/>
  <c r="E37" i="2"/>
  <c r="E36" i="2" s="1"/>
  <c r="E35" i="2" s="1"/>
  <c r="C40" i="2"/>
  <c r="E43" i="2"/>
  <c r="E42" i="2" s="1"/>
  <c r="E41" i="2" s="1"/>
  <c r="E40" i="2" s="1"/>
  <c r="E26" i="1" l="1"/>
  <c r="E23" i="1" s="1"/>
  <c r="D50" i="1"/>
  <c r="E45" i="1" l="1"/>
  <c r="E46" i="1"/>
  <c r="E47" i="1"/>
  <c r="E48" i="1"/>
  <c r="E49" i="1"/>
  <c r="C50" i="1" l="1"/>
  <c r="D17" i="2" l="1"/>
  <c r="C17" i="2"/>
  <c r="E17" i="2" l="1"/>
  <c r="D28" i="1"/>
  <c r="D18" i="1" s="1"/>
  <c r="D9" i="1"/>
  <c r="D33" i="2" l="1"/>
  <c r="D28" i="2" l="1"/>
  <c r="D27" i="2" s="1"/>
  <c r="D26" i="2" s="1"/>
  <c r="D13" i="2"/>
  <c r="D12" i="2" s="1"/>
  <c r="D11" i="2" s="1"/>
  <c r="D35" i="1"/>
  <c r="D34" i="1" s="1"/>
  <c r="H31" i="4" s="1"/>
  <c r="H30" i="4" s="1"/>
  <c r="D16" i="1"/>
  <c r="D13" i="1"/>
  <c r="D11" i="1"/>
  <c r="D6" i="1" l="1"/>
  <c r="D10" i="2"/>
  <c r="D9" i="2" s="1"/>
  <c r="D8" i="2" s="1"/>
  <c r="D7" i="2" s="1"/>
  <c r="E28" i="1" l="1"/>
  <c r="E18" i="1" s="1"/>
  <c r="E28" i="2"/>
  <c r="E13" i="2"/>
  <c r="E12" i="2" s="1"/>
  <c r="E11" i="2" s="1"/>
  <c r="I16" i="4"/>
  <c r="E30" i="4" l="1"/>
  <c r="C35" i="1" l="1"/>
  <c r="C34" i="1" l="1"/>
  <c r="E35" i="1"/>
  <c r="E33" i="4"/>
  <c r="E34" i="1" l="1"/>
  <c r="G31" i="4"/>
  <c r="C60" i="2"/>
  <c r="C62" i="2"/>
  <c r="C33" i="2"/>
  <c r="E33" i="2" s="1"/>
  <c r="E27" i="2" s="1"/>
  <c r="E26" i="2" s="1"/>
  <c r="C28" i="2"/>
  <c r="C13" i="2"/>
  <c r="C12" i="2" s="1"/>
  <c r="I31" i="4" l="1"/>
  <c r="G30" i="4"/>
  <c r="I30" i="4" s="1"/>
  <c r="C59" i="2"/>
  <c r="C58" i="2" s="1"/>
  <c r="C53" i="2" s="1"/>
  <c r="C27" i="2"/>
  <c r="C26" i="2" s="1"/>
  <c r="C11" i="2"/>
  <c r="C10" i="2" l="1"/>
  <c r="C9" i="2" s="1"/>
  <c r="C8" i="2" s="1"/>
  <c r="C7" i="2" s="1"/>
  <c r="E10" i="2"/>
  <c r="E9" i="2" s="1"/>
  <c r="E8" i="2" s="1"/>
  <c r="E7" i="2" s="1"/>
  <c r="C13" i="1"/>
  <c r="E13" i="1" s="1"/>
  <c r="E7" i="1"/>
  <c r="C9" i="1"/>
  <c r="E9" i="1" s="1"/>
  <c r="C11" i="1"/>
  <c r="E11" i="1" s="1"/>
  <c r="H33" i="4"/>
  <c r="G33" i="4"/>
  <c r="F26" i="4"/>
  <c r="G26" i="4"/>
  <c r="H26" i="4"/>
  <c r="I26" i="4"/>
  <c r="E26" i="4"/>
  <c r="F17" i="4"/>
  <c r="F38" i="4" s="1"/>
  <c r="G17" i="4"/>
  <c r="H17" i="4"/>
  <c r="H38" i="4" s="1"/>
  <c r="E17" i="4"/>
  <c r="I33" i="4" l="1"/>
  <c r="I17" i="4"/>
  <c r="E14" i="4"/>
  <c r="E37" i="4" s="1"/>
  <c r="F30" i="4"/>
  <c r="F33" i="4"/>
  <c r="E38" i="4"/>
  <c r="F14" i="4"/>
  <c r="C28" i="1"/>
  <c r="C18" i="1" s="1"/>
  <c r="C16" i="1"/>
  <c r="E16" i="1" l="1"/>
  <c r="E6" i="1" s="1"/>
  <c r="F37" i="4"/>
  <c r="F39" i="4" s="1"/>
  <c r="C6" i="1"/>
  <c r="E39" i="4"/>
  <c r="E20" i="4"/>
  <c r="F20" i="4"/>
  <c r="G38" i="4"/>
  <c r="E44" i="1" l="1"/>
  <c r="E50" i="1" s="1"/>
  <c r="I38" i="4"/>
  <c r="G14" i="4"/>
  <c r="G20" i="4" s="1"/>
  <c r="I15" i="4"/>
  <c r="H14" i="4"/>
  <c r="H20" i="4" s="1"/>
  <c r="I20" i="4" l="1"/>
  <c r="I14" i="4"/>
</calcChain>
</file>

<file path=xl/sharedStrings.xml><?xml version="1.0" encoding="utf-8"?>
<sst xmlns="http://schemas.openxmlformats.org/spreadsheetml/2006/main" count="243" uniqueCount="130">
  <si>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</si>
  <si>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</si>
  <si>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</si>
  <si>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</si>
  <si>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</si>
  <si>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</si>
  <si>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</si>
  <si>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</si>
  <si>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</si>
  <si>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</si>
  <si>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</si>
  <si>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</si>
  <si>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</si>
  <si>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</si>
  <si>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</si>
  <si>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</si>
  <si>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</si>
  <si>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</si>
  <si>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</si>
  <si>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</si>
  <si>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</si>
  <si>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</si>
  <si>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</si>
  <si>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</si>
  <si>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</si>
  <si>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</si>
  <si>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</si>
  <si>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</si>
  <si>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</si>
  <si>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</si>
  <si>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</si>
  <si>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</si>
  <si>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</si>
  <si>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</si>
  <si>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</si>
  <si>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</si>
  <si>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</si>
  <si>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</si>
  <si>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</si>
  <si>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</si>
  <si>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</si>
  <si>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</si>
  <si>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</si>
  <si>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</si>
  <si>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</si>
  <si>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</si>
  <si>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</si>
  <si>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</si>
  <si>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</si>
  <si>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</si>
  <si>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</si>
  <si>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92</t>
  </si>
  <si>
    <t>Rezultat poslovanja</t>
  </si>
  <si>
    <t>922</t>
  </si>
  <si>
    <t>Višak prihoda</t>
  </si>
  <si>
    <t>Izvori financiranja - prihodi: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</si>
  <si>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</si>
  <si>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</si>
  <si>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</si>
  <si>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</si>
  <si>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</si>
  <si>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4. </t>
  </si>
  <si>
    <t>POMOĆI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</si>
  <si>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</si>
  <si>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</si>
  <si>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</si>
  <si>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</si>
  <si>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</si>
  <si>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</si>
  <si>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</si>
  <si>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</si>
  <si>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</si>
  <si>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</si>
  <si>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</si>
  <si>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</si>
  <si>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</si>
  <si>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</si>
  <si>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</si>
  <si>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</si>
  <si>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</si>
  <si>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</si>
  <si>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</si>
  <si>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</si>
  <si>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 xml:space="preserve">Članak 3. </t>
  </si>
  <si>
    <t>Aktivnost A409001 Redovna djelatnost dječjeg vrtića</t>
  </si>
  <si>
    <t>Izvor 1.1. OPĆI PRIHODI I PRIMICI</t>
  </si>
  <si>
    <t>FUNKCIJSKA KLASIFIKACIJA 0911 Predškolsko obrazovanje</t>
  </si>
  <si>
    <t>A409008</t>
  </si>
  <si>
    <t>Programi javnih potreba - predškola i TUR</t>
  </si>
  <si>
    <t>K409001</t>
  </si>
  <si>
    <t>Nabava nefinancijske imovine</t>
  </si>
  <si>
    <t>Prihodi od upravnih i administrativnih pristojbi, pristojbi po posebnim propisima i naknada</t>
  </si>
  <si>
    <t>Prihodi po posebnim propisima</t>
  </si>
  <si>
    <t>Pomoći proračunskim korsnicima iz proračuna koji im nije nadležan</t>
  </si>
  <si>
    <t>Donacije od pravnih i fizičkih osoba izvan općeg proračuna</t>
  </si>
  <si>
    <t>Izvor 3.</t>
  </si>
  <si>
    <t>POSEBNE NAMJENE</t>
  </si>
  <si>
    <t>Izvor 5.</t>
  </si>
  <si>
    <t>DONACIJE</t>
  </si>
  <si>
    <t>Glava 00440 DJEČJI VRTIĆI</t>
  </si>
  <si>
    <t xml:space="preserve">C. RASPOLOŽIVA SREDSTVA IZ PRETHODNIH GODINA </t>
  </si>
  <si>
    <t>Izvor 6.</t>
  </si>
  <si>
    <t>PRIHODI OD NEFINANCIJSKE IMOVINE</t>
  </si>
  <si>
    <t>Proračun 2019.</t>
  </si>
  <si>
    <t>Izvršenje 2018.</t>
  </si>
  <si>
    <t>Novi plan 2022.</t>
  </si>
  <si>
    <t>U članku 2. stupac Financijski plan 2022. mijenja se kako slijedi:</t>
  </si>
  <si>
    <t>U članku 3. stupac Financijski plan 2022. mijenja se kako slijedi:</t>
  </si>
  <si>
    <t>Proračunski korisnik 26338 DJEČJI VRTIĆ GRIGOR VITEZ</t>
  </si>
  <si>
    <t>Plan 2022.</t>
  </si>
  <si>
    <t>PREDSJEDNICA UPRAVNOG VIJEĆA</t>
  </si>
  <si>
    <t>Posebne namjene</t>
  </si>
  <si>
    <t>Prihodi od pomoći</t>
  </si>
  <si>
    <t>U Financijskom planu DV Grigor Vitez za 2022. godinu, u članku 1. stupac Financijski plan 2022. mijenja se kako slijedi:</t>
  </si>
  <si>
    <t>Uredski mat. i ostali mat. rashodi</t>
  </si>
  <si>
    <t>Izvor 2.6. VLASTITI PRIHODI</t>
  </si>
  <si>
    <t>Izvor 3.3. PRIHODI ZA POSEBNE NAMJENE</t>
  </si>
  <si>
    <t>Izvor 5.9. DONACIJE</t>
  </si>
  <si>
    <t>Izvor 6.3. PRIHODI OD NEFINANCIJSKE IMOVINE</t>
  </si>
  <si>
    <t>Izvor 4.5. POMOĆI</t>
  </si>
  <si>
    <t>Tatijana  Lenart</t>
  </si>
  <si>
    <t>Izmjena</t>
  </si>
  <si>
    <t>III.  ZAVRŠNE ODREDBE</t>
  </si>
  <si>
    <t xml:space="preserve">                                                                 Članak 4.</t>
  </si>
  <si>
    <t>KLASA: 601-06/22-1/23</t>
  </si>
  <si>
    <t>URBROJ: 238-27-71/02-22-1</t>
  </si>
  <si>
    <r>
      <t>Na temelju članka 29. Zakona o proračunu (Narodne novine br.144/21) i članka 41. Statuta Dječjeg vrtića Grigor Vitez (Službene vijesti Grada Samobora br. 4/19.) Upravno vijeće DV Grigor Vitez na svo</t>
    </r>
    <r>
      <rPr>
        <sz val="11"/>
        <color theme="1" tint="4.9989318521683403E-2"/>
        <rFont val="Calibri"/>
        <family val="2"/>
        <charset val="238"/>
        <scheme val="minor"/>
      </rPr>
      <t>joj 16.</t>
    </r>
    <r>
      <rPr>
        <sz val="11"/>
        <color theme="1"/>
        <rFont val="Calibri"/>
        <family val="2"/>
        <charset val="238"/>
        <scheme val="minor"/>
      </rPr>
      <t xml:space="preserve"> sjednici održanoj 27</t>
    </r>
    <r>
      <rPr>
        <sz val="11"/>
        <color theme="1" tint="4.9989318521683403E-2"/>
        <rFont val="Calibri"/>
        <family val="2"/>
        <charset val="238"/>
        <scheme val="minor"/>
      </rPr>
      <t>. svibnja 2022. godine</t>
    </r>
    <r>
      <rPr>
        <sz val="11"/>
        <color theme="1"/>
        <rFont val="Calibri"/>
        <family val="2"/>
        <charset val="238"/>
        <scheme val="minor"/>
      </rPr>
      <t xml:space="preserve"> donijelo je </t>
    </r>
  </si>
  <si>
    <r>
      <rPr>
        <b/>
        <sz val="12"/>
        <color theme="1"/>
        <rFont val="Calibri"/>
        <family val="2"/>
        <charset val="238"/>
        <scheme val="minor"/>
      </rPr>
      <t>I. IZMJENE I DOPUNE</t>
    </r>
    <r>
      <rPr>
        <b/>
        <sz val="12"/>
        <color rgb="FF000000"/>
        <rFont val="Calibri"/>
        <family val="2"/>
        <charset val="238"/>
        <scheme val="minor"/>
      </rPr>
      <t xml:space="preserve"> FINANCIJSKOG PLANA DJEČJEG VRTIĆA GRIGOR VITEZ ZA  2022. GODINU</t>
    </r>
  </si>
  <si>
    <t>I. Izmjene i dopune Financijskog plana DV Grigor Vitez za 2022.godinu  biti će objavljene na mrežnim stranicama vrtića, a stupaju na snagu</t>
  </si>
  <si>
    <t>danom objave.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</si>
</sst>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2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9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0" applyNumberFormat="0" applyAlignment="0" applyProtection="0"/>
    <xf numFmtId="0" fontId="13" fillId="11" borderId="0" applyNumberFormat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4" applyNumberFormat="0" applyFill="0" applyAlignment="0" applyProtection="0"/>
    <xf numFmtId="0" fontId="20" fillId="30" borderId="25" applyNumberFormat="0" applyAlignment="0" applyProtection="0"/>
    <xf numFmtId="4" fontId="6" fillId="29" borderId="26" applyProtection="0">
      <alignment vertical="center"/>
    </xf>
    <xf numFmtId="4" fontId="21" fillId="29" borderId="27" applyProtection="0">
      <alignment vertical="center"/>
    </xf>
    <xf numFmtId="4" fontId="22" fillId="29" borderId="27" applyProtection="0">
      <alignment horizontal="left" vertical="center" indent="1"/>
    </xf>
    <xf numFmtId="0" fontId="22" fillId="29" borderId="27" applyNumberFormat="0" applyProtection="0">
      <alignment horizontal="left" vertical="top" indent="1"/>
    </xf>
    <xf numFmtId="4" fontId="22" fillId="31" borderId="0" applyBorder="0" applyProtection="0">
      <alignment horizontal="left" vertical="center" indent="1"/>
    </xf>
    <xf numFmtId="4" fontId="6" fillId="11" borderId="27" applyProtection="0">
      <alignment horizontal="right" vertical="center"/>
    </xf>
    <xf numFmtId="4" fontId="6" fillId="16" borderId="27" applyProtection="0">
      <alignment horizontal="right" vertical="center"/>
    </xf>
    <xf numFmtId="4" fontId="6" fillId="25" borderId="27" applyProtection="0">
      <alignment horizontal="right" vertical="center"/>
    </xf>
    <xf numFmtId="4" fontId="6" fillId="19" borderId="27" applyProtection="0">
      <alignment horizontal="right" vertical="center"/>
    </xf>
    <xf numFmtId="4" fontId="6" fillId="23" borderId="27" applyProtection="0">
      <alignment horizontal="right" vertical="center"/>
    </xf>
    <xf numFmtId="4" fontId="6" fillId="27" borderId="27" applyProtection="0">
      <alignment horizontal="right" vertical="center"/>
    </xf>
    <xf numFmtId="4" fontId="6" fillId="26" borderId="27" applyProtection="0">
      <alignment horizontal="right" vertical="center"/>
    </xf>
    <xf numFmtId="4" fontId="6" fillId="32" borderId="27" applyProtection="0">
      <alignment horizontal="right" vertical="center"/>
    </xf>
    <xf numFmtId="4" fontId="6" fillId="17" borderId="27" applyProtection="0">
      <alignment horizontal="right" vertical="center"/>
    </xf>
    <xf numFmtId="4" fontId="22" fillId="0" borderId="28" applyFill="0" applyProtection="0">
      <alignment horizontal="left" vertical="center" indent="1"/>
    </xf>
    <xf numFmtId="4" fontId="6" fillId="14" borderId="0" applyBorder="0" applyProtection="0">
      <alignment horizontal="left" vertical="center" indent="1"/>
    </xf>
    <xf numFmtId="4" fontId="23" fillId="33" borderId="0" applyBorder="0" applyProtection="0">
      <alignment horizontal="left" vertical="center" indent="1"/>
    </xf>
    <xf numFmtId="4" fontId="22" fillId="31" borderId="27" applyProtection="0">
      <alignment horizontal="center" vertical="top"/>
    </xf>
    <xf numFmtId="4" fontId="6" fillId="14" borderId="0" applyBorder="0" applyProtection="0">
      <alignment horizontal="left" vertical="center" indent="1"/>
    </xf>
    <xf numFmtId="4" fontId="6" fillId="31" borderId="0" applyBorder="0" applyProtection="0">
      <alignment horizontal="left" vertical="center" indent="1"/>
    </xf>
    <xf numFmtId="0" fontId="6" fillId="33" borderId="27" applyNumberFormat="0" applyProtection="0">
      <alignment horizontal="left" vertical="center" indent="1"/>
    </xf>
    <xf numFmtId="0" fontId="6" fillId="33" borderId="27" applyNumberFormat="0" applyProtection="0">
      <alignment horizontal="left" vertical="top" indent="1"/>
    </xf>
    <xf numFmtId="0" fontId="6" fillId="31" borderId="27" applyNumberFormat="0" applyProtection="0">
      <alignment horizontal="left" vertical="center" indent="1"/>
    </xf>
    <xf numFmtId="0" fontId="6" fillId="31" borderId="27" applyNumberFormat="0" applyProtection="0">
      <alignment horizontal="left" vertical="top" indent="1"/>
    </xf>
    <xf numFmtId="0" fontId="6" fillId="18" borderId="27" applyNumberFormat="0" applyProtection="0">
      <alignment horizontal="left" vertical="center" indent="1"/>
    </xf>
    <xf numFmtId="0" fontId="6" fillId="18" borderId="27" applyNumberFormat="0" applyProtection="0">
      <alignment horizontal="left" vertical="top" indent="1"/>
    </xf>
    <xf numFmtId="0" fontId="24" fillId="14" borderId="27" applyNumberFormat="0" applyProtection="0">
      <alignment horizontal="left" vertical="center" indent="1"/>
    </xf>
    <xf numFmtId="0" fontId="24" fillId="14" borderId="27" applyNumberFormat="0" applyProtection="0">
      <alignment horizontal="left" vertical="center" indent="1"/>
    </xf>
    <xf numFmtId="0" fontId="6" fillId="14" borderId="27" applyNumberFormat="0" applyProtection="0">
      <alignment horizontal="left" vertical="top" indent="1"/>
    </xf>
    <xf numFmtId="0" fontId="6" fillId="0" borderId="0" applyNumberFormat="0" applyBorder="0" applyProtection="0"/>
    <xf numFmtId="4" fontId="6" fillId="34" borderId="27" applyProtection="0">
      <alignment vertical="center"/>
    </xf>
    <xf numFmtId="4" fontId="25" fillId="34" borderId="27" applyProtection="0">
      <alignment vertical="center"/>
    </xf>
    <xf numFmtId="4" fontId="6" fillId="34" borderId="27" applyProtection="0">
      <alignment horizontal="left" vertical="center" indent="1"/>
    </xf>
    <xf numFmtId="0" fontId="6" fillId="34" borderId="27" applyNumberFormat="0" applyProtection="0">
      <alignment horizontal="left" vertical="top" indent="1"/>
    </xf>
    <xf numFmtId="4" fontId="6" fillId="35" borderId="26" applyProtection="0">
      <alignment horizontal="right" vertical="center"/>
    </xf>
    <xf numFmtId="4" fontId="25" fillId="14" borderId="27" applyProtection="0">
      <alignment horizontal="right" vertical="center"/>
    </xf>
    <xf numFmtId="4" fontId="6" fillId="31" borderId="27" applyProtection="0">
      <alignment horizontal="left" vertical="center" indent="1"/>
    </xf>
    <xf numFmtId="0" fontId="22" fillId="31" borderId="27" applyNumberFormat="0" applyProtection="0">
      <alignment horizontal="center" vertical="top" wrapText="1"/>
    </xf>
    <xf numFmtId="4" fontId="26" fillId="35" borderId="0" applyBorder="0" applyProtection="0">
      <alignment horizontal="left" vertical="center" indent="1"/>
    </xf>
    <xf numFmtId="4" fontId="27" fillId="14" borderId="27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5" borderId="20" applyNumberFormat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3" fontId="4" fillId="0" borderId="0" xfId="1" applyNumberFormat="1" applyFont="1" applyFill="1" applyAlignment="1">
      <alignment vertical="center"/>
    </xf>
    <xf numFmtId="3" fontId="0" fillId="0" borderId="0" xfId="0" applyNumberFormat="1"/>
    <xf numFmtId="0" fontId="36" fillId="8" borderId="1" xfId="6" applyFont="1" applyFill="1" applyBorder="1" applyAlignment="1">
      <alignment vertical="center" wrapText="1"/>
    </xf>
    <xf numFmtId="0" fontId="36" fillId="8" borderId="2" xfId="6" applyFont="1" applyFill="1" applyBorder="1" applyAlignment="1">
      <alignment vertical="center" wrapText="1"/>
    </xf>
    <xf numFmtId="0" fontId="38" fillId="0" borderId="0" xfId="0" applyFont="1"/>
    <xf numFmtId="3" fontId="33" fillId="8" borderId="3" xfId="0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2" fillId="7" borderId="0" xfId="1" applyFont="1" applyFill="1" applyAlignment="1">
      <alignment vertical="center"/>
    </xf>
    <xf numFmtId="3" fontId="32" fillId="7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4" fillId="0" borderId="0" xfId="1" applyFont="1" applyAlignment="1">
      <alignment horizontal="left" vertical="center" wrapText="1"/>
    </xf>
    <xf numFmtId="0" fontId="38" fillId="0" borderId="0" xfId="0" applyFont="1" applyAlignment="1">
      <alignment vertical="center"/>
    </xf>
    <xf numFmtId="4" fontId="31" fillId="9" borderId="0" xfId="1" applyNumberFormat="1" applyFont="1" applyFill="1" applyAlignment="1">
      <alignment vertical="center"/>
    </xf>
    <xf numFmtId="4" fontId="31" fillId="9" borderId="0" xfId="1" applyNumberFormat="1" applyFont="1" applyFill="1" applyAlignment="1">
      <alignment vertical="center" wrapText="1"/>
    </xf>
    <xf numFmtId="3" fontId="31" fillId="9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0" fontId="37" fillId="0" borderId="0" xfId="5" applyFont="1" applyFill="1" applyAlignment="1">
      <alignment vertical="center"/>
    </xf>
    <xf numFmtId="0" fontId="37" fillId="0" borderId="0" xfId="5" applyFont="1" applyFill="1" applyAlignment="1">
      <alignment horizontal="left"/>
    </xf>
    <xf numFmtId="3" fontId="38" fillId="0" borderId="0" xfId="0" applyNumberFormat="1" applyFont="1"/>
    <xf numFmtId="0" fontId="39" fillId="0" borderId="9" xfId="4" applyFont="1" applyFill="1" applyBorder="1" applyAlignment="1">
      <alignment horizontal="left"/>
    </xf>
    <xf numFmtId="0" fontId="39" fillId="0" borderId="10" xfId="4" applyFont="1" applyFill="1" applyBorder="1" applyAlignment="1">
      <alignment horizontal="left"/>
    </xf>
    <xf numFmtId="3" fontId="39" fillId="0" borderId="8" xfId="7" applyNumberFormat="1" applyFont="1" applyFill="1" applyBorder="1" applyAlignment="1">
      <alignment horizontal="right" vertical="center"/>
    </xf>
    <xf numFmtId="0" fontId="41" fillId="0" borderId="8" xfId="0" applyFont="1" applyBorder="1"/>
    <xf numFmtId="3" fontId="42" fillId="0" borderId="10" xfId="3" applyNumberFormat="1" applyFont="1" applyFill="1" applyBorder="1" applyAlignment="1"/>
    <xf numFmtId="3" fontId="42" fillId="0" borderId="8" xfId="7" applyNumberFormat="1" applyFont="1" applyFill="1" applyBorder="1" applyAlignment="1">
      <alignment horizontal="right" vertical="center"/>
    </xf>
    <xf numFmtId="0" fontId="39" fillId="0" borderId="9" xfId="2" applyFont="1" applyFill="1" applyBorder="1" applyAlignment="1">
      <alignment horizontal="left" vertical="top"/>
    </xf>
    <xf numFmtId="0" fontId="39" fillId="0" borderId="10" xfId="2" applyFont="1" applyFill="1" applyBorder="1" applyAlignment="1">
      <alignment horizontal="justify" vertical="top"/>
    </xf>
    <xf numFmtId="3" fontId="39" fillId="0" borderId="10" xfId="3" applyNumberFormat="1" applyFont="1" applyFill="1" applyBorder="1" applyAlignment="1"/>
    <xf numFmtId="0" fontId="42" fillId="0" borderId="0" xfId="2" applyFont="1" applyFill="1" applyAlignment="1">
      <alignment horizontal="justify" vertical="top"/>
    </xf>
    <xf numFmtId="3" fontId="42" fillId="0" borderId="0" xfId="3" applyNumberFormat="1" applyFont="1" applyFill="1" applyAlignment="1"/>
    <xf numFmtId="0" fontId="39" fillId="0" borderId="0" xfId="4" applyFont="1" applyFill="1" applyAlignment="1">
      <alignment horizontal="left"/>
    </xf>
    <xf numFmtId="0" fontId="42" fillId="0" borderId="0" xfId="4" applyFont="1" applyFill="1" applyAlignment="1">
      <alignment horizontal="left"/>
    </xf>
    <xf numFmtId="0" fontId="41" fillId="0" borderId="13" xfId="0" applyFont="1" applyBorder="1"/>
    <xf numFmtId="3" fontId="42" fillId="0" borderId="14" xfId="3" applyNumberFormat="1" applyFont="1" applyFill="1" applyBorder="1" applyAlignment="1"/>
    <xf numFmtId="3" fontId="42" fillId="0" borderId="8" xfId="4" applyNumberFormat="1" applyFont="1" applyFill="1" applyBorder="1" applyAlignment="1">
      <alignment horizontal="right"/>
    </xf>
    <xf numFmtId="3" fontId="42" fillId="0" borderId="2" xfId="3" applyNumberFormat="1" applyFont="1" applyFill="1" applyBorder="1" applyAlignment="1"/>
    <xf numFmtId="3" fontId="42" fillId="0" borderId="3" xfId="3" applyNumberFormat="1" applyFont="1" applyFill="1" applyBorder="1" applyAlignment="1"/>
    <xf numFmtId="3" fontId="39" fillId="0" borderId="8" xfId="4" applyNumberFormat="1" applyFont="1" applyFill="1" applyBorder="1" applyAlignment="1">
      <alignment horizontal="right"/>
    </xf>
    <xf numFmtId="0" fontId="39" fillId="0" borderId="0" xfId="2" applyFont="1" applyFill="1" applyAlignment="1">
      <alignment horizontal="justify" vertical="top"/>
    </xf>
    <xf numFmtId="3" fontId="39" fillId="0" borderId="0" xfId="3" applyNumberFormat="1" applyFont="1" applyFill="1" applyAlignment="1"/>
    <xf numFmtId="0" fontId="39" fillId="0" borderId="0" xfId="4" applyFont="1" applyFill="1" applyBorder="1" applyAlignment="1"/>
    <xf numFmtId="0" fontId="42" fillId="0" borderId="0" xfId="4" applyFont="1" applyFill="1" applyBorder="1" applyAlignment="1"/>
    <xf numFmtId="0" fontId="42" fillId="0" borderId="9" xfId="2" applyFont="1" applyFill="1" applyBorder="1" applyAlignment="1">
      <alignment horizontal="left" vertical="top"/>
    </xf>
    <xf numFmtId="0" fontId="42" fillId="0" borderId="0" xfId="2" applyFont="1" applyFill="1" applyAlignment="1">
      <alignment horizontal="left" vertical="top"/>
    </xf>
    <xf numFmtId="0" fontId="39" fillId="0" borderId="9" xfId="2" applyFont="1" applyFill="1" applyBorder="1" applyAlignment="1">
      <alignment vertical="top"/>
    </xf>
    <xf numFmtId="0" fontId="39" fillId="0" borderId="10" xfId="2" applyFont="1" applyFill="1" applyBorder="1" applyAlignment="1">
      <alignment vertical="top"/>
    </xf>
    <xf numFmtId="0" fontId="0" fillId="0" borderId="0" xfId="0" applyFont="1"/>
    <xf numFmtId="0" fontId="42" fillId="0" borderId="0" xfId="4" applyFont="1" applyFill="1" applyAlignment="1">
      <alignment wrapText="1"/>
    </xf>
    <xf numFmtId="0" fontId="42" fillId="0" borderId="0" xfId="4" applyFont="1" applyFill="1" applyAlignment="1">
      <alignment horizontal="left" wrapText="1"/>
    </xf>
    <xf numFmtId="0" fontId="43" fillId="0" borderId="8" xfId="0" applyFont="1" applyBorder="1" applyAlignment="1" applyProtection="1">
      <alignment horizontal="center" wrapText="1"/>
    </xf>
    <xf numFmtId="3" fontId="43" fillId="0" borderId="8" xfId="0" applyNumberFormat="1" applyFont="1" applyBorder="1" applyAlignment="1" applyProtection="1">
      <alignment horizontal="center" wrapText="1"/>
    </xf>
    <xf numFmtId="0" fontId="0" fillId="0" borderId="8" xfId="0" applyFont="1" applyBorder="1"/>
    <xf numFmtId="3" fontId="0" fillId="0" borderId="0" xfId="0" applyNumberFormat="1" applyFont="1"/>
    <xf numFmtId="0" fontId="33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3" fontId="42" fillId="0" borderId="8" xfId="4" applyNumberFormat="1" applyFont="1" applyBorder="1" applyAlignment="1">
      <alignment horizontal="right"/>
    </xf>
    <xf numFmtId="0" fontId="46" fillId="0" borderId="0" xfId="0" applyFont="1"/>
    <xf numFmtId="3" fontId="1" fillId="36" borderId="8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" fontId="33" fillId="36" borderId="0" xfId="1" applyNumberFormat="1" applyFont="1" applyFill="1" applyAlignment="1">
      <alignment vertical="center"/>
    </xf>
    <xf numFmtId="4" fontId="33" fillId="36" borderId="0" xfId="1" applyNumberFormat="1" applyFont="1" applyFill="1" applyAlignment="1">
      <alignment vertical="center" wrapText="1"/>
    </xf>
    <xf numFmtId="4" fontId="34" fillId="36" borderId="0" xfId="1" applyNumberFormat="1" applyFont="1" applyFill="1" applyAlignment="1">
      <alignment vertical="center"/>
    </xf>
    <xf numFmtId="4" fontId="34" fillId="36" borderId="0" xfId="1" applyNumberFormat="1" applyFont="1" applyFill="1" applyAlignment="1">
      <alignment vertical="center" wrapText="1"/>
    </xf>
    <xf numFmtId="3" fontId="34" fillId="36" borderId="0" xfId="1" applyNumberFormat="1" applyFont="1" applyFill="1" applyAlignment="1">
      <alignment vertical="center"/>
    </xf>
    <xf numFmtId="0" fontId="33" fillId="36" borderId="0" xfId="1" applyFont="1" applyFill="1" applyAlignment="1">
      <alignment vertical="center"/>
    </xf>
    <xf numFmtId="0" fontId="34" fillId="36" borderId="0" xfId="1" applyFont="1" applyFill="1" applyAlignment="1">
      <alignment vertical="center" wrapText="1"/>
    </xf>
    <xf numFmtId="44" fontId="0" fillId="0" borderId="0" xfId="101" applyFont="1"/>
    <xf numFmtId="44" fontId="0" fillId="0" borderId="0" xfId="0" applyNumberFormat="1"/>
    <xf numFmtId="0" fontId="34" fillId="0" borderId="0" xfId="1" applyFont="1" applyAlignment="1">
      <alignment horizontal="left" wrapText="1"/>
    </xf>
    <xf numFmtId="3" fontId="33" fillId="37" borderId="0" xfId="1" applyNumberFormat="1" applyFont="1" applyFill="1" applyAlignment="1">
      <alignment vertical="center"/>
    </xf>
    <xf numFmtId="0" fontId="32" fillId="37" borderId="0" xfId="1" applyFont="1" applyFill="1" applyAlignment="1">
      <alignment vertical="center"/>
    </xf>
    <xf numFmtId="0" fontId="32" fillId="38" borderId="0" xfId="1" applyFont="1" applyFill="1" applyAlignment="1">
      <alignment vertical="center"/>
    </xf>
    <xf numFmtId="3" fontId="33" fillId="38" borderId="0" xfId="1" applyNumberFormat="1" applyFont="1" applyFill="1" applyAlignment="1">
      <alignment vertical="center"/>
    </xf>
    <xf numFmtId="3" fontId="33" fillId="39" borderId="0" xfId="1" applyNumberFormat="1" applyFont="1" applyFill="1" applyAlignment="1">
      <alignment vertical="center"/>
    </xf>
    <xf numFmtId="0" fontId="40" fillId="36" borderId="8" xfId="0" applyFont="1" applyFill="1" applyBorder="1" applyAlignment="1" applyProtection="1">
      <alignment vertical="center" wrapText="1"/>
    </xf>
    <xf numFmtId="3" fontId="47" fillId="0" borderId="0" xfId="1" applyNumberFormat="1" applyFont="1" applyAlignment="1">
      <alignment vertical="center"/>
    </xf>
    <xf numFmtId="3" fontId="48" fillId="0" borderId="0" xfId="1" applyNumberFormat="1" applyFont="1" applyAlignment="1">
      <alignment vertical="center"/>
    </xf>
    <xf numFmtId="3" fontId="49" fillId="0" borderId="0" xfId="0" applyNumberFormat="1" applyFont="1" applyAlignment="1">
      <alignment horizontal="right"/>
    </xf>
    <xf numFmtId="3" fontId="49" fillId="0" borderId="8" xfId="0" applyNumberFormat="1" applyFont="1" applyBorder="1" applyAlignment="1">
      <alignment horizontal="right"/>
    </xf>
    <xf numFmtId="0" fontId="50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3" fontId="2" fillId="36" borderId="8" xfId="4" applyNumberFormat="1" applyFont="1" applyFill="1" applyBorder="1" applyAlignment="1">
      <alignment horizontal="right"/>
    </xf>
    <xf numFmtId="3" fontId="55" fillId="0" borderId="8" xfId="1" applyNumberFormat="1" applyFont="1" applyBorder="1" applyAlignment="1">
      <alignment vertical="center"/>
    </xf>
    <xf numFmtId="3" fontId="55" fillId="36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/>
    <xf numFmtId="0" fontId="57" fillId="0" borderId="0" xfId="40" applyNumberFormat="1" applyFont="1" applyFill="1" applyBorder="1" applyAlignment="1">
      <alignment vertical="center" wrapText="1" readingOrder="1"/>
    </xf>
    <xf numFmtId="0" fontId="58" fillId="0" borderId="0" xfId="40" applyNumberFormat="1" applyFont="1" applyFill="1" applyBorder="1" applyAlignment="1">
      <alignment vertical="center" wrapText="1" readingOrder="1"/>
    </xf>
    <xf numFmtId="0" fontId="57" fillId="0" borderId="0" xfId="40" applyNumberFormat="1" applyFont="1" applyFill="1" applyBorder="1" applyAlignment="1">
      <alignment horizontal="left" vertical="center" wrapText="1" readingOrder="1"/>
    </xf>
    <xf numFmtId="0" fontId="58" fillId="0" borderId="0" xfId="40" applyNumberFormat="1" applyFont="1" applyFill="1" applyBorder="1" applyAlignment="1">
      <alignment horizontal="left" vertical="center" wrapText="1" readingOrder="1"/>
    </xf>
    <xf numFmtId="4" fontId="0" fillId="0" borderId="0" xfId="0" applyNumberFormat="1"/>
    <xf numFmtId="3" fontId="2" fillId="0" borderId="8" xfId="0" applyNumberFormat="1" applyFont="1" applyBorder="1" applyAlignment="1" applyProtection="1">
      <alignment horizontal="center" vertical="center" wrapText="1"/>
    </xf>
    <xf numFmtId="3" fontId="33" fillId="36" borderId="2" xfId="0" applyNumberFormat="1" applyFont="1" applyFill="1" applyBorder="1" applyAlignment="1" applyProtection="1">
      <alignment horizontal="center" vertical="center" wrapText="1"/>
    </xf>
    <xf numFmtId="3" fontId="33" fillId="36" borderId="3" xfId="0" applyNumberFormat="1" applyFont="1" applyFill="1" applyBorder="1" applyAlignment="1" applyProtection="1">
      <alignment horizontal="center" vertical="center" wrapText="1"/>
    </xf>
    <xf numFmtId="3" fontId="2" fillId="36" borderId="8" xfId="0" applyNumberFormat="1" applyFont="1" applyFill="1" applyBorder="1" applyAlignment="1" applyProtection="1">
      <alignment horizontal="center" vertical="center" wrapText="1"/>
    </xf>
    <xf numFmtId="0" fontId="34" fillId="36" borderId="30" xfId="1" applyFont="1" applyFill="1" applyBorder="1" applyAlignment="1">
      <alignment vertical="center"/>
    </xf>
    <xf numFmtId="0" fontId="34" fillId="36" borderId="30" xfId="1" applyFont="1" applyFill="1" applyBorder="1" applyAlignment="1">
      <alignment vertical="center" wrapText="1"/>
    </xf>
    <xf numFmtId="3" fontId="55" fillId="36" borderId="30" xfId="1" applyNumberFormat="1" applyFont="1" applyFill="1" applyBorder="1" applyAlignment="1">
      <alignment vertical="center"/>
    </xf>
    <xf numFmtId="4" fontId="34" fillId="0" borderId="0" xfId="1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52" fillId="0" borderId="0" xfId="0" applyFont="1" applyAlignment="1">
      <alignment horizontal="center" wrapText="1"/>
    </xf>
    <xf numFmtId="0" fontId="0" fillId="0" borderId="0" xfId="4" applyFont="1" applyFill="1" applyAlignment="1">
      <alignment horizontal="justify" vertical="center" wrapText="1"/>
    </xf>
    <xf numFmtId="0" fontId="1" fillId="0" borderId="0" xfId="4" applyFont="1" applyFill="1" applyAlignment="1">
      <alignment horizontal="justify" vertical="center" wrapText="1"/>
    </xf>
    <xf numFmtId="0" fontId="56" fillId="0" borderId="0" xfId="0" applyFont="1" applyAlignment="1">
      <alignment horizontal="left" vertical="center"/>
    </xf>
    <xf numFmtId="3" fontId="33" fillId="8" borderId="8" xfId="0" applyNumberFormat="1" applyFont="1" applyFill="1" applyBorder="1" applyAlignment="1" applyProtection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8" fillId="0" borderId="0" xfId="3" applyFont="1" applyFill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4" applyFont="1" applyFill="1" applyAlignment="1">
      <alignment horizontal="justify" vertical="center" wrapText="1"/>
    </xf>
    <xf numFmtId="0" fontId="1" fillId="0" borderId="0" xfId="4" applyFont="1" applyFill="1" applyAlignment="1">
      <alignment horizontal="justify" vertical="center" wrapText="1"/>
    </xf>
    <xf numFmtId="0" fontId="35" fillId="0" borderId="0" xfId="2" applyFont="1" applyFill="1" applyAlignment="1">
      <alignment horizontal="center" vertical="center" wrapText="1"/>
    </xf>
    <xf numFmtId="0" fontId="39" fillId="0" borderId="0" xfId="2" applyFont="1" applyFill="1" applyAlignment="1">
      <alignment horizontal="left" wrapText="1"/>
    </xf>
    <xf numFmtId="0" fontId="39" fillId="0" borderId="0" xfId="4" applyFont="1" applyFill="1" applyAlignment="1">
      <alignment horizontal="center" vertical="center"/>
    </xf>
    <xf numFmtId="0" fontId="52" fillId="0" borderId="0" xfId="0" applyFont="1" applyAlignment="1">
      <alignment horizontal="center" wrapText="1"/>
    </xf>
    <xf numFmtId="0" fontId="39" fillId="0" borderId="11" xfId="2" applyFont="1" applyFill="1" applyBorder="1" applyAlignment="1">
      <alignment vertical="top"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3" fillId="0" borderId="5" xfId="4" applyFont="1" applyFill="1" applyBorder="1" applyAlignment="1">
      <alignment horizontal="center" vertical="center"/>
    </xf>
    <xf numFmtId="0" fontId="43" fillId="0" borderId="6" xfId="4" applyFont="1" applyFill="1" applyBorder="1" applyAlignment="1">
      <alignment horizontal="center" vertical="center"/>
    </xf>
    <xf numFmtId="0" fontId="43" fillId="0" borderId="7" xfId="4" applyFont="1" applyFill="1" applyBorder="1" applyAlignment="1">
      <alignment horizontal="center" vertical="center"/>
    </xf>
    <xf numFmtId="0" fontId="39" fillId="0" borderId="19" xfId="2" applyFont="1" applyFill="1" applyBorder="1" applyAlignment="1">
      <alignment vertical="top" wrapText="1"/>
    </xf>
    <xf numFmtId="0" fontId="0" fillId="0" borderId="0" xfId="0" applyFont="1" applyAlignment="1">
      <alignment horizontal="left" vertical="center" wrapText="1"/>
    </xf>
    <xf numFmtId="0" fontId="43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9" fillId="0" borderId="15" xfId="2" applyFont="1" applyFill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8" fillId="0" borderId="0" xfId="5" applyFont="1" applyFill="1" applyBorder="1" applyAlignment="1">
      <alignment horizontal="left" vertical="center" wrapText="1"/>
    </xf>
    <xf numFmtId="0" fontId="37" fillId="0" borderId="0" xfId="4" applyFont="1" applyFill="1" applyAlignment="1">
      <alignment horizontal="center" vertical="center"/>
    </xf>
    <xf numFmtId="0" fontId="36" fillId="8" borderId="1" xfId="6" applyFont="1" applyFill="1" applyBorder="1" applyAlignment="1">
      <alignment horizontal="center" vertical="center" wrapText="1"/>
    </xf>
    <xf numFmtId="0" fontId="36" fillId="8" borderId="2" xfId="6" applyFont="1" applyFill="1" applyBorder="1" applyAlignment="1">
      <alignment horizontal="center" vertical="center" wrapText="1"/>
    </xf>
    <xf numFmtId="0" fontId="33" fillId="36" borderId="8" xfId="4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37" fillId="0" borderId="0" xfId="2" applyFont="1" applyFill="1" applyAlignment="1">
      <alignment horizontal="left" vertical="center"/>
    </xf>
    <xf numFmtId="0" fontId="36" fillId="0" borderId="0" xfId="3" applyFont="1" applyFill="1" applyAlignment="1">
      <alignment horizontal="center" vertical="center" wrapText="1"/>
    </xf>
    <xf numFmtId="0" fontId="38" fillId="0" borderId="0" xfId="3" applyFont="1" applyFill="1" applyAlignment="1">
      <alignment horizontal="left" vertical="center" wrapText="1"/>
    </xf>
  </cellXfs>
  <cellStyles count="102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Currency" xfId="101" builtinId="4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" xfId="0" builtinId="0"/>
    <cellStyle name="Normal 2" xfId="39" xr:uid="{00000000-0005-0000-0000-00001F000000}"/>
    <cellStyle name="Normal 3" xfId="6" xr:uid="{00000000-0005-0000-0000-000020000000}"/>
    <cellStyle name="Normal 4" xfId="40" xr:uid="{00000000-0005-0000-0000-000021000000}"/>
    <cellStyle name="Normal 5" xfId="41" xr:uid="{00000000-0005-0000-0000-000022000000}"/>
    <cellStyle name="Normal_1_ akt proračuna 2012" xfId="5" xr:uid="{00000000-0005-0000-0000-000023000000}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</cellStyles>
  <dxfs count="0"/>
  <tableStyles count="0" defaultTableStyle="TableStyleMedium9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zoomScale="110" zoomScaleNormal="110" workbookViewId="0">
      <selection activeCell="A5" sqref="A5:I5"/>
    </sheetView>
  </sheetViews>
  <sheetFormatPr defaultColWidth="9.140625"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hidden="1" customWidth="1"/>
    <col min="6" max="6" width="12.42578125" style="3" hidden="1" customWidth="1"/>
    <col min="7" max="8" width="12.42578125" style="3" bestFit="1" customWidth="1"/>
    <col min="9" max="9" width="12.7109375" style="3" customWidth="1"/>
    <col min="10" max="16384" width="9.140625" style="3"/>
  </cols>
  <sheetData>
    <row r="1" spans="1:18">
      <c r="A1" s="70"/>
      <c r="B1" s="70"/>
      <c r="C1" s="70"/>
      <c r="D1" s="70"/>
      <c r="E1" s="70"/>
      <c r="F1" s="70"/>
      <c r="G1" s="70"/>
      <c r="H1" s="131"/>
      <c r="I1" s="132"/>
    </row>
    <row r="2" spans="1:18">
      <c r="A2" s="70"/>
      <c r="B2" s="70"/>
      <c r="C2" s="70"/>
      <c r="D2" s="70"/>
      <c r="E2" s="70"/>
      <c r="F2" s="70"/>
      <c r="G2" s="70"/>
      <c r="H2" s="70"/>
      <c r="I2" s="70"/>
    </row>
    <row r="3" spans="1:18" ht="50.25" customHeight="1">
      <c r="A3" s="133" t="s">
        <v>126</v>
      </c>
      <c r="B3" s="134"/>
      <c r="C3" s="134"/>
      <c r="D3" s="134"/>
      <c r="E3" s="134"/>
      <c r="F3" s="134"/>
      <c r="G3" s="134"/>
      <c r="H3" s="134"/>
      <c r="I3" s="134"/>
      <c r="K3" s="138"/>
      <c r="L3" s="138"/>
      <c r="M3" s="138"/>
      <c r="N3" s="138"/>
      <c r="O3" s="138"/>
      <c r="P3" s="138"/>
      <c r="Q3" s="138"/>
      <c r="R3" s="138"/>
    </row>
    <row r="4" spans="1:18" ht="16.149999999999999" customHeight="1">
      <c r="A4" s="125"/>
      <c r="B4" s="126"/>
      <c r="C4" s="126"/>
      <c r="D4" s="126"/>
      <c r="E4" s="126"/>
      <c r="F4" s="126"/>
      <c r="G4" s="126"/>
      <c r="H4" s="126"/>
      <c r="I4" s="126"/>
      <c r="K4" s="124"/>
      <c r="L4" s="124"/>
      <c r="M4" s="124"/>
      <c r="N4" s="124"/>
      <c r="O4" s="124"/>
      <c r="P4" s="124"/>
      <c r="Q4" s="124"/>
      <c r="R4" s="124"/>
    </row>
    <row r="5" spans="1:18" ht="30.75" customHeight="1">
      <c r="A5" s="135" t="s">
        <v>127</v>
      </c>
      <c r="B5" s="135"/>
      <c r="C5" s="135"/>
      <c r="D5" s="135"/>
      <c r="E5" s="135"/>
      <c r="F5" s="135"/>
      <c r="G5" s="135"/>
      <c r="H5" s="135"/>
      <c r="I5" s="135"/>
      <c r="K5" s="104"/>
    </row>
    <row r="6" spans="1:18" ht="15" customHeight="1">
      <c r="A6" s="71"/>
      <c r="B6" s="71"/>
      <c r="C6" s="71"/>
      <c r="D6" s="71"/>
      <c r="E6" s="71"/>
      <c r="F6" s="71"/>
      <c r="G6" s="71"/>
      <c r="H6" s="71"/>
      <c r="I6" s="71"/>
      <c r="K6" s="104"/>
    </row>
    <row r="7" spans="1:18">
      <c r="A7" s="136" t="s">
        <v>65</v>
      </c>
      <c r="B7" s="136"/>
      <c r="C7" s="136"/>
      <c r="D7" s="136"/>
      <c r="E7" s="136"/>
      <c r="F7" s="72"/>
      <c r="G7" s="72"/>
      <c r="H7" s="72"/>
      <c r="I7" s="72"/>
    </row>
    <row r="8" spans="1:18">
      <c r="A8" s="137" t="s">
        <v>66</v>
      </c>
      <c r="B8" s="137"/>
      <c r="C8" s="137"/>
      <c r="D8" s="137"/>
      <c r="E8" s="137"/>
      <c r="F8" s="137"/>
      <c r="G8" s="137"/>
      <c r="H8" s="137"/>
      <c r="I8" s="137"/>
    </row>
    <row r="9" spans="1:18" ht="15.75" customHeight="1">
      <c r="A9" s="146" t="s">
        <v>113</v>
      </c>
      <c r="B9" s="146"/>
      <c r="C9" s="146"/>
      <c r="D9" s="146"/>
      <c r="E9" s="146"/>
      <c r="F9" s="146"/>
      <c r="G9" s="146"/>
      <c r="H9" s="146"/>
      <c r="I9" s="146"/>
      <c r="K9" s="104"/>
    </row>
    <row r="10" spans="1:18">
      <c r="A10" s="146"/>
      <c r="B10" s="146"/>
      <c r="C10" s="146"/>
      <c r="D10" s="146"/>
      <c r="E10" s="146"/>
      <c r="F10" s="146"/>
      <c r="G10" s="146"/>
      <c r="H10" s="146"/>
      <c r="I10" s="146"/>
    </row>
    <row r="11" spans="1:18">
      <c r="A11" s="82"/>
      <c r="B11" s="82"/>
      <c r="C11" s="82"/>
      <c r="D11" s="82"/>
      <c r="E11" s="82"/>
      <c r="F11" s="82"/>
      <c r="G11" s="82"/>
      <c r="H11" s="82"/>
      <c r="I11" s="82"/>
    </row>
    <row r="12" spans="1:18">
      <c r="A12" s="54" t="s">
        <v>67</v>
      </c>
      <c r="B12" s="55"/>
      <c r="C12" s="55"/>
      <c r="D12" s="55"/>
      <c r="E12" s="55"/>
      <c r="F12" s="55"/>
      <c r="G12" s="55"/>
      <c r="H12" s="70"/>
      <c r="I12" s="70"/>
    </row>
    <row r="13" spans="1:18" ht="30">
      <c r="A13" s="142" t="s">
        <v>56</v>
      </c>
      <c r="B13" s="143"/>
      <c r="C13" s="143"/>
      <c r="D13" s="144"/>
      <c r="E13" s="73" t="s">
        <v>104</v>
      </c>
      <c r="F13" s="74" t="s">
        <v>103</v>
      </c>
      <c r="G13" s="118" t="s">
        <v>109</v>
      </c>
      <c r="H13" s="116" t="s">
        <v>121</v>
      </c>
      <c r="I13" s="117" t="s">
        <v>105</v>
      </c>
      <c r="K13" s="104"/>
    </row>
    <row r="14" spans="1:18">
      <c r="A14" s="43" t="s">
        <v>68</v>
      </c>
      <c r="B14" s="44"/>
      <c r="C14" s="44"/>
      <c r="D14" s="44"/>
      <c r="E14" s="45">
        <f>+E15+E16</f>
        <v>12115318.890000001</v>
      </c>
      <c r="F14" s="45">
        <f>+F15+F16</f>
        <v>12967075</v>
      </c>
      <c r="G14" s="45">
        <f t="shared" ref="G14:H14" si="0">+G15+G16</f>
        <v>18750000</v>
      </c>
      <c r="H14" s="45">
        <f t="shared" si="0"/>
        <v>120814</v>
      </c>
      <c r="I14" s="45">
        <f>G14+H14</f>
        <v>18870814</v>
      </c>
      <c r="N14" s="4"/>
    </row>
    <row r="15" spans="1:18" ht="15.75" customHeight="1">
      <c r="A15" s="46" t="s">
        <v>30</v>
      </c>
      <c r="B15" s="46" t="s">
        <v>31</v>
      </c>
      <c r="C15" s="47"/>
      <c r="D15" s="47"/>
      <c r="E15" s="48">
        <v>12115318.890000001</v>
      </c>
      <c r="F15" s="48">
        <v>12967075</v>
      </c>
      <c r="G15" s="87">
        <v>18750000</v>
      </c>
      <c r="H15" s="87">
        <v>120814</v>
      </c>
      <c r="I15" s="48">
        <f>G15+H15</f>
        <v>18870814</v>
      </c>
    </row>
    <row r="16" spans="1:18">
      <c r="A16" s="46" t="s">
        <v>39</v>
      </c>
      <c r="B16" s="46" t="s">
        <v>40</v>
      </c>
      <c r="C16" s="47"/>
      <c r="D16" s="47"/>
      <c r="E16" s="48">
        <v>0</v>
      </c>
      <c r="F16" s="48">
        <v>0</v>
      </c>
      <c r="G16" s="48">
        <v>0</v>
      </c>
      <c r="H16" s="48">
        <v>0</v>
      </c>
      <c r="I16" s="48">
        <f t="shared" ref="I16:I20" si="1">G16+H16</f>
        <v>0</v>
      </c>
    </row>
    <row r="17" spans="1:11">
      <c r="A17" s="49" t="s">
        <v>69</v>
      </c>
      <c r="B17" s="50"/>
      <c r="C17" s="51"/>
      <c r="D17" s="51"/>
      <c r="E17" s="45">
        <f>+E18+E19</f>
        <v>11986550.739999998</v>
      </c>
      <c r="F17" s="45">
        <f t="shared" ref="F17:H17" si="2">+F18+F19</f>
        <v>13200234</v>
      </c>
      <c r="G17" s="45">
        <f t="shared" si="2"/>
        <v>18875000</v>
      </c>
      <c r="H17" s="45">
        <f t="shared" si="2"/>
        <v>309060</v>
      </c>
      <c r="I17" s="45">
        <f t="shared" si="1"/>
        <v>19184060</v>
      </c>
    </row>
    <row r="18" spans="1:11" ht="15.75" customHeight="1">
      <c r="A18" s="46" t="s">
        <v>41</v>
      </c>
      <c r="B18" s="46" t="s">
        <v>42</v>
      </c>
      <c r="C18" s="47"/>
      <c r="D18" s="47"/>
      <c r="E18" s="48">
        <v>11821598.869999999</v>
      </c>
      <c r="F18" s="81">
        <v>13029622</v>
      </c>
      <c r="G18" s="87">
        <v>18721700</v>
      </c>
      <c r="H18" s="87">
        <v>199246</v>
      </c>
      <c r="I18" s="48">
        <f>SUM(G18:H18)</f>
        <v>18920946</v>
      </c>
    </row>
    <row r="19" spans="1:11">
      <c r="A19" s="46" t="s">
        <v>43</v>
      </c>
      <c r="B19" s="46" t="s">
        <v>44</v>
      </c>
      <c r="C19" s="47"/>
      <c r="D19" s="47"/>
      <c r="E19" s="48">
        <v>164951.87</v>
      </c>
      <c r="F19" s="81">
        <v>170612</v>
      </c>
      <c r="G19" s="48">
        <v>153300</v>
      </c>
      <c r="H19" s="48">
        <v>109814</v>
      </c>
      <c r="I19" s="48">
        <f>SUM(G19:H19)</f>
        <v>263114</v>
      </c>
    </row>
    <row r="20" spans="1:11">
      <c r="A20" s="147" t="s">
        <v>70</v>
      </c>
      <c r="B20" s="148"/>
      <c r="C20" s="148"/>
      <c r="D20" s="149"/>
      <c r="E20" s="45">
        <f>+E14-E17</f>
        <v>128768.15000000224</v>
      </c>
      <c r="F20" s="45">
        <f>+F14-F17</f>
        <v>-233159</v>
      </c>
      <c r="G20" s="45">
        <f>+G14-G17</f>
        <v>-125000</v>
      </c>
      <c r="H20" s="45">
        <f>+H14-H17</f>
        <v>-188246</v>
      </c>
      <c r="I20" s="45">
        <f t="shared" si="1"/>
        <v>-313246</v>
      </c>
    </row>
    <row r="21" spans="1:11">
      <c r="A21" s="52"/>
      <c r="B21" s="52"/>
      <c r="C21" s="53"/>
      <c r="D21" s="53"/>
      <c r="E21" s="53"/>
      <c r="F21" s="53"/>
      <c r="G21" s="53"/>
      <c r="H21" s="70"/>
      <c r="I21" s="70"/>
    </row>
    <row r="22" spans="1:11">
      <c r="A22" s="54" t="s">
        <v>45</v>
      </c>
      <c r="B22" s="55"/>
      <c r="C22" s="55"/>
      <c r="D22" s="55"/>
      <c r="E22" s="55"/>
      <c r="F22" s="55"/>
      <c r="G22" s="55"/>
      <c r="H22" s="70"/>
      <c r="I22" s="70"/>
    </row>
    <row r="23" spans="1:11" ht="30">
      <c r="A23" s="142" t="s">
        <v>56</v>
      </c>
      <c r="B23" s="143"/>
      <c r="C23" s="143"/>
      <c r="D23" s="144"/>
      <c r="E23" s="73" t="s">
        <v>104</v>
      </c>
      <c r="F23" s="74" t="s">
        <v>103</v>
      </c>
      <c r="G23" s="118" t="s">
        <v>109</v>
      </c>
      <c r="H23" s="116" t="s">
        <v>121</v>
      </c>
      <c r="I23" s="117" t="s">
        <v>105</v>
      </c>
    </row>
    <row r="24" spans="1:11">
      <c r="A24" s="46" t="s">
        <v>46</v>
      </c>
      <c r="B24" s="56" t="s">
        <v>47</v>
      </c>
      <c r="C24" s="57"/>
      <c r="D24" s="57"/>
      <c r="E24" s="58">
        <v>0</v>
      </c>
      <c r="F24" s="58">
        <v>0</v>
      </c>
      <c r="G24" s="58">
        <v>0</v>
      </c>
      <c r="H24" s="58">
        <v>0</v>
      </c>
      <c r="I24" s="58">
        <v>0</v>
      </c>
    </row>
    <row r="25" spans="1:11">
      <c r="A25" s="46" t="s">
        <v>48</v>
      </c>
      <c r="B25" s="46" t="s">
        <v>49</v>
      </c>
      <c r="C25" s="59"/>
      <c r="D25" s="60"/>
      <c r="E25" s="58">
        <v>59440.71</v>
      </c>
      <c r="F25" s="58"/>
      <c r="G25" s="58">
        <v>0</v>
      </c>
      <c r="H25" s="58">
        <v>0</v>
      </c>
      <c r="I25" s="58">
        <v>0</v>
      </c>
    </row>
    <row r="26" spans="1:11">
      <c r="A26" s="147" t="s">
        <v>71</v>
      </c>
      <c r="B26" s="148" t="s">
        <v>72</v>
      </c>
      <c r="C26" s="148"/>
      <c r="D26" s="149"/>
      <c r="E26" s="61">
        <f>E24-E25</f>
        <v>-59440.71</v>
      </c>
      <c r="F26" s="61">
        <f t="shared" ref="F26:I26" si="3">F24-F25</f>
        <v>0</v>
      </c>
      <c r="G26" s="61">
        <f t="shared" si="3"/>
        <v>0</v>
      </c>
      <c r="H26" s="61">
        <f t="shared" si="3"/>
        <v>0</v>
      </c>
      <c r="I26" s="61">
        <f t="shared" si="3"/>
        <v>0</v>
      </c>
    </row>
    <row r="27" spans="1:11">
      <c r="A27" s="62"/>
      <c r="B27" s="62"/>
      <c r="C27" s="63"/>
      <c r="D27" s="63"/>
      <c r="E27" s="63"/>
      <c r="F27" s="63"/>
      <c r="G27" s="63"/>
      <c r="H27" s="70"/>
      <c r="I27" s="70"/>
    </row>
    <row r="28" spans="1:11">
      <c r="A28" s="64" t="s">
        <v>73</v>
      </c>
      <c r="B28" s="65"/>
      <c r="C28" s="65"/>
      <c r="D28" s="65"/>
      <c r="E28" s="65"/>
      <c r="F28" s="65"/>
      <c r="G28" s="65"/>
      <c r="H28" s="70"/>
      <c r="I28" s="70"/>
    </row>
    <row r="29" spans="1:11" ht="30">
      <c r="A29" s="142" t="s">
        <v>56</v>
      </c>
      <c r="B29" s="143"/>
      <c r="C29" s="143"/>
      <c r="D29" s="144"/>
      <c r="E29" s="73" t="s">
        <v>104</v>
      </c>
      <c r="F29" s="74" t="s">
        <v>103</v>
      </c>
      <c r="G29" s="118" t="s">
        <v>109</v>
      </c>
      <c r="H29" s="116" t="s">
        <v>121</v>
      </c>
      <c r="I29" s="117" t="s">
        <v>105</v>
      </c>
    </row>
    <row r="30" spans="1:11" ht="29.25" customHeight="1">
      <c r="A30" s="150" t="s">
        <v>74</v>
      </c>
      <c r="B30" s="151"/>
      <c r="C30" s="151"/>
      <c r="D30" s="152"/>
      <c r="E30" s="61">
        <f>E31</f>
        <v>163830.06</v>
      </c>
      <c r="F30" s="61">
        <f>+F31</f>
        <v>233159</v>
      </c>
      <c r="G30" s="61">
        <f>SUM(G31:G32)</f>
        <v>125000</v>
      </c>
      <c r="H30" s="61">
        <f>SUM(H31:H32)</f>
        <v>188246</v>
      </c>
      <c r="I30" s="61">
        <f>G30+H30</f>
        <v>313246</v>
      </c>
    </row>
    <row r="31" spans="1:11">
      <c r="A31" s="75">
        <v>9</v>
      </c>
      <c r="B31" s="66" t="s">
        <v>75</v>
      </c>
      <c r="C31" s="47"/>
      <c r="D31" s="47"/>
      <c r="E31" s="58">
        <v>163830.06</v>
      </c>
      <c r="F31" s="79">
        <v>233159</v>
      </c>
      <c r="G31" s="58">
        <f>+'OPĆI DIO'!C34+'OPĆI DIO'!C37</f>
        <v>125000</v>
      </c>
      <c r="H31" s="58">
        <f>+'OPĆI DIO'!D34+'OPĆI DIO'!D37</f>
        <v>188246</v>
      </c>
      <c r="I31" s="58">
        <f>SUM(G31:H31)</f>
        <v>313246</v>
      </c>
    </row>
    <row r="32" spans="1:11">
      <c r="A32" s="75">
        <v>9</v>
      </c>
      <c r="B32" s="66" t="s">
        <v>76</v>
      </c>
      <c r="C32" s="47"/>
      <c r="D32" s="47"/>
      <c r="E32" s="58"/>
      <c r="F32" s="58"/>
      <c r="G32" s="58">
        <v>0</v>
      </c>
      <c r="H32" s="58">
        <v>0</v>
      </c>
      <c r="I32" s="58">
        <f>SUM(G32:H32)</f>
        <v>0</v>
      </c>
      <c r="K32" s="4"/>
    </row>
    <row r="33" spans="1:9" ht="30.75" customHeight="1">
      <c r="A33" s="139" t="s">
        <v>77</v>
      </c>
      <c r="B33" s="140"/>
      <c r="C33" s="140"/>
      <c r="D33" s="141"/>
      <c r="E33" s="61">
        <f>E31-E32</f>
        <v>163830.06</v>
      </c>
      <c r="F33" s="61">
        <f>+F31-F32</f>
        <v>233159</v>
      </c>
      <c r="G33" s="61">
        <f>+G31-G32</f>
        <v>125000</v>
      </c>
      <c r="H33" s="61">
        <f>+H31-H32</f>
        <v>188246</v>
      </c>
      <c r="I33" s="61">
        <f t="shared" ref="I33" si="4">G33+H33</f>
        <v>313246</v>
      </c>
    </row>
    <row r="34" spans="1:9">
      <c r="A34" s="67"/>
      <c r="B34" s="52"/>
      <c r="C34" s="63"/>
      <c r="D34" s="63"/>
      <c r="E34" s="63"/>
      <c r="F34" s="63"/>
      <c r="G34" s="63"/>
      <c r="H34" s="70"/>
      <c r="I34" s="70"/>
    </row>
    <row r="35" spans="1:9">
      <c r="A35" s="54" t="s">
        <v>78</v>
      </c>
      <c r="B35" s="55"/>
      <c r="C35" s="55"/>
      <c r="D35" s="55"/>
      <c r="E35" s="55"/>
      <c r="F35" s="55"/>
      <c r="G35" s="55"/>
      <c r="H35" s="70"/>
      <c r="I35" s="70"/>
    </row>
    <row r="36" spans="1:9" ht="30">
      <c r="A36" s="142" t="s">
        <v>79</v>
      </c>
      <c r="B36" s="143"/>
      <c r="C36" s="143"/>
      <c r="D36" s="144"/>
      <c r="E36" s="73" t="s">
        <v>104</v>
      </c>
      <c r="F36" s="74" t="s">
        <v>103</v>
      </c>
      <c r="G36" s="118" t="s">
        <v>109</v>
      </c>
      <c r="H36" s="116" t="s">
        <v>121</v>
      </c>
      <c r="I36" s="117" t="s">
        <v>105</v>
      </c>
    </row>
    <row r="37" spans="1:9" ht="15.75" customHeight="1">
      <c r="A37" s="68" t="s">
        <v>80</v>
      </c>
      <c r="B37" s="69"/>
      <c r="C37" s="51"/>
      <c r="D37" s="51"/>
      <c r="E37" s="61">
        <f>+E14+E24+E31</f>
        <v>12279148.950000001</v>
      </c>
      <c r="F37" s="61">
        <f>+F14+F24+F33</f>
        <v>13200234</v>
      </c>
      <c r="G37" s="106">
        <v>18875000</v>
      </c>
      <c r="H37" s="106">
        <v>309060</v>
      </c>
      <c r="I37" s="106">
        <v>19184060</v>
      </c>
    </row>
    <row r="38" spans="1:9" ht="15.75" customHeight="1">
      <c r="A38" s="68" t="s">
        <v>81</v>
      </c>
      <c r="B38" s="69"/>
      <c r="C38" s="51"/>
      <c r="D38" s="51"/>
      <c r="E38" s="61">
        <f>+E17+E25+E32</f>
        <v>12045991.449999999</v>
      </c>
      <c r="F38" s="61">
        <f>+F17+F25+F32</f>
        <v>13200234</v>
      </c>
      <c r="G38" s="106">
        <f>+G17+G25</f>
        <v>18875000</v>
      </c>
      <c r="H38" s="106">
        <f>+H17+H25</f>
        <v>309060</v>
      </c>
      <c r="I38" s="106">
        <f>+I17+I25</f>
        <v>19184060</v>
      </c>
    </row>
    <row r="39" spans="1:9" ht="61.5" customHeight="1">
      <c r="A39" s="145" t="s">
        <v>82</v>
      </c>
      <c r="B39" s="140"/>
      <c r="C39" s="140"/>
      <c r="D39" s="141"/>
      <c r="E39" s="61">
        <f>+E37-E38</f>
        <v>233157.50000000186</v>
      </c>
      <c r="F39" s="61">
        <f t="shared" ref="F39" si="5">+F37-F38</f>
        <v>0</v>
      </c>
      <c r="G39" s="61">
        <v>0</v>
      </c>
      <c r="H39" s="61">
        <v>0</v>
      </c>
      <c r="I39" s="106">
        <f>SUM(G39:H39)</f>
        <v>0</v>
      </c>
    </row>
    <row r="40" spans="1:9">
      <c r="A40" s="70"/>
      <c r="B40" s="70"/>
      <c r="C40" s="70"/>
      <c r="D40" s="70"/>
      <c r="E40" s="76"/>
      <c r="F40" s="70"/>
      <c r="G40" s="70"/>
      <c r="H40" s="70"/>
      <c r="I40" s="70"/>
    </row>
    <row r="41" spans="1:9">
      <c r="A41" s="11"/>
      <c r="B41" s="11"/>
      <c r="C41" s="11"/>
      <c r="D41" s="80"/>
      <c r="E41" s="42"/>
      <c r="F41" s="42"/>
      <c r="G41" s="42"/>
      <c r="H41" s="42"/>
      <c r="I41" s="42"/>
    </row>
    <row r="42" spans="1:9">
      <c r="A42" s="11"/>
      <c r="B42" s="11"/>
      <c r="C42" s="11"/>
      <c r="D42" s="11"/>
      <c r="E42" s="42"/>
      <c r="F42" s="42"/>
      <c r="G42" s="42"/>
      <c r="H42" s="42"/>
      <c r="I42" s="42"/>
    </row>
    <row r="43" spans="1:9">
      <c r="A43" s="11"/>
      <c r="B43" s="11"/>
      <c r="C43" s="11"/>
      <c r="D43" s="11"/>
      <c r="E43" s="42"/>
      <c r="F43" s="42"/>
      <c r="G43" s="42"/>
      <c r="H43" s="42"/>
      <c r="I43" s="42"/>
    </row>
    <row r="44" spans="1:9">
      <c r="A44" s="11"/>
      <c r="B44" s="11"/>
      <c r="C44" s="11"/>
      <c r="D44" s="11"/>
      <c r="E44" s="42"/>
      <c r="F44" s="42"/>
      <c r="G44" s="42"/>
      <c r="H44" s="42"/>
      <c r="I44" s="42"/>
    </row>
    <row r="45" spans="1:9">
      <c r="A45" s="11"/>
      <c r="B45" s="11"/>
      <c r="C45" s="11"/>
      <c r="D45" s="11"/>
      <c r="E45" s="42"/>
      <c r="F45" s="42"/>
      <c r="G45" s="42"/>
      <c r="H45" s="42"/>
      <c r="I45" s="42"/>
    </row>
  </sheetData>
  <mergeCells count="16">
    <mergeCell ref="K3:R3"/>
    <mergeCell ref="A33:D33"/>
    <mergeCell ref="A36:D36"/>
    <mergeCell ref="A39:D39"/>
    <mergeCell ref="A9:I10"/>
    <mergeCell ref="A13:D13"/>
    <mergeCell ref="A20:D20"/>
    <mergeCell ref="A23:D23"/>
    <mergeCell ref="A26:D26"/>
    <mergeCell ref="A29:D29"/>
    <mergeCell ref="A30:D30"/>
    <mergeCell ref="H1:I1"/>
    <mergeCell ref="A3:I3"/>
    <mergeCell ref="A5:I5"/>
    <mergeCell ref="A7:E7"/>
    <mergeCell ref="A8:I8"/>
  </mergeCells>
  <printOptions horizontalCentered="1"/>
  <pageMargins left="0.27559055118110237" right="0.27559055118110237" top="0.55118110236220474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zoomScale="140" zoomScaleNormal="140" workbookViewId="0">
      <selection activeCell="B8" sqref="B8"/>
    </sheetView>
  </sheetViews>
  <sheetFormatPr defaultRowHeight="15"/>
  <cols>
    <col min="1" max="1" width="6.85546875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4.140625" customWidth="1"/>
    <col min="8" max="8" width="15" bestFit="1" customWidth="1"/>
    <col min="9" max="9" width="12.28515625" bestFit="1" customWidth="1"/>
    <col min="10" max="10" width="10.140625" bestFit="1" customWidth="1"/>
  </cols>
  <sheetData>
    <row r="1" spans="1:8">
      <c r="A1" s="155" t="s">
        <v>27</v>
      </c>
      <c r="B1" s="155"/>
      <c r="C1" s="155"/>
      <c r="D1" s="155"/>
      <c r="E1" s="155"/>
    </row>
    <row r="2" spans="1:8" ht="15.75" customHeight="1">
      <c r="A2" s="154" t="s">
        <v>106</v>
      </c>
      <c r="B2" s="154"/>
      <c r="C2" s="154"/>
      <c r="D2" s="154"/>
      <c r="E2" s="154"/>
    </row>
    <row r="3" spans="1:8" ht="15.75" customHeight="1">
      <c r="A3" s="154"/>
      <c r="B3" s="154"/>
      <c r="C3" s="154"/>
      <c r="D3" s="154"/>
      <c r="E3" s="154"/>
    </row>
    <row r="4" spans="1:8" ht="22.5" customHeight="1">
      <c r="A4" s="156" t="s">
        <v>28</v>
      </c>
      <c r="B4" s="157"/>
      <c r="C4" s="128" t="s">
        <v>109</v>
      </c>
      <c r="D4" s="12" t="s">
        <v>121</v>
      </c>
      <c r="E4" s="12" t="s">
        <v>105</v>
      </c>
    </row>
    <row r="5" spans="1:8">
      <c r="A5" s="40" t="s">
        <v>29</v>
      </c>
      <c r="B5" s="27"/>
      <c r="C5" s="28"/>
      <c r="D5" s="28"/>
      <c r="E5" s="28"/>
    </row>
    <row r="6" spans="1:8">
      <c r="A6" s="31" t="s">
        <v>30</v>
      </c>
      <c r="B6" s="32" t="s">
        <v>31</v>
      </c>
      <c r="C6" s="33">
        <f>+C7+C9+C11+C13+C16</f>
        <v>18750000</v>
      </c>
      <c r="D6" s="33">
        <f t="shared" ref="D6:E6" si="0">+D7+D9+D11+D13+D16</f>
        <v>120814</v>
      </c>
      <c r="E6" s="33">
        <f t="shared" si="0"/>
        <v>18870814</v>
      </c>
      <c r="G6" s="8"/>
      <c r="H6" s="90"/>
    </row>
    <row r="7" spans="1:8" ht="24.75" customHeight="1">
      <c r="A7" s="34">
        <v>63</v>
      </c>
      <c r="B7" s="35" t="s">
        <v>32</v>
      </c>
      <c r="C7" s="26">
        <f>C8</f>
        <v>90000</v>
      </c>
      <c r="D7" s="26">
        <f>D8</f>
        <v>0</v>
      </c>
      <c r="E7" s="26">
        <f>C7+D7</f>
        <v>90000</v>
      </c>
      <c r="G7" s="8"/>
      <c r="H7" s="90"/>
    </row>
    <row r="8" spans="1:8" ht="25.5">
      <c r="A8" s="36">
        <v>636</v>
      </c>
      <c r="B8" s="37" t="s">
        <v>93</v>
      </c>
      <c r="C8" s="99">
        <v>90000</v>
      </c>
      <c r="D8" s="99">
        <v>0</v>
      </c>
      <c r="E8" s="99">
        <f>SUM(C8:D8)</f>
        <v>90000</v>
      </c>
      <c r="G8" s="8"/>
      <c r="H8" s="91"/>
    </row>
    <row r="9" spans="1:8">
      <c r="A9" s="34">
        <v>64</v>
      </c>
      <c r="B9" s="35" t="s">
        <v>33</v>
      </c>
      <c r="C9" s="26">
        <f>C10</f>
        <v>10</v>
      </c>
      <c r="D9" s="26">
        <f>D10</f>
        <v>0</v>
      </c>
      <c r="E9" s="26">
        <f t="shared" ref="E9:E16" si="1">C9+D9</f>
        <v>10</v>
      </c>
    </row>
    <row r="10" spans="1:8">
      <c r="A10" s="36">
        <v>641</v>
      </c>
      <c r="B10" s="37" t="s">
        <v>34</v>
      </c>
      <c r="C10" s="99">
        <v>10</v>
      </c>
      <c r="D10" s="28">
        <v>0</v>
      </c>
      <c r="E10" s="28">
        <f>SUM(C10:D10)</f>
        <v>10</v>
      </c>
    </row>
    <row r="11" spans="1:8" ht="25.5">
      <c r="A11" s="34">
        <v>65</v>
      </c>
      <c r="B11" s="35" t="s">
        <v>91</v>
      </c>
      <c r="C11" s="26">
        <f>C12</f>
        <v>3801350</v>
      </c>
      <c r="D11" s="26">
        <f>D12</f>
        <v>0</v>
      </c>
      <c r="E11" s="26">
        <f t="shared" si="1"/>
        <v>3801350</v>
      </c>
    </row>
    <row r="12" spans="1:8">
      <c r="A12" s="36">
        <v>652</v>
      </c>
      <c r="B12" s="37" t="s">
        <v>92</v>
      </c>
      <c r="C12" s="99">
        <f>3800250+1100</f>
        <v>3801350</v>
      </c>
      <c r="D12" s="28">
        <v>0</v>
      </c>
      <c r="E12" s="28">
        <f>SUM(C12:D12)</f>
        <v>3801350</v>
      </c>
    </row>
    <row r="13" spans="1:8" ht="25.5">
      <c r="A13" s="34" t="s">
        <v>35</v>
      </c>
      <c r="B13" s="35" t="s">
        <v>36</v>
      </c>
      <c r="C13" s="26">
        <f>C14+C15</f>
        <v>58640</v>
      </c>
      <c r="D13" s="26">
        <f>D14+D15</f>
        <v>120814</v>
      </c>
      <c r="E13" s="26">
        <f t="shared" si="1"/>
        <v>179454</v>
      </c>
    </row>
    <row r="14" spans="1:8">
      <c r="A14" s="36" t="s">
        <v>37</v>
      </c>
      <c r="B14" s="37" t="s">
        <v>38</v>
      </c>
      <c r="C14" s="99">
        <v>38440</v>
      </c>
      <c r="D14" s="28">
        <v>0</v>
      </c>
      <c r="E14" s="28">
        <f>SUM(C14:D14)</f>
        <v>38440</v>
      </c>
    </row>
    <row r="15" spans="1:8">
      <c r="A15" s="36">
        <v>663</v>
      </c>
      <c r="B15" s="37" t="s">
        <v>94</v>
      </c>
      <c r="C15" s="99">
        <v>20200</v>
      </c>
      <c r="D15" s="28">
        <v>120814</v>
      </c>
      <c r="E15" s="28">
        <f>SUM(C15:D15)</f>
        <v>141014</v>
      </c>
    </row>
    <row r="16" spans="1:8" ht="25.5">
      <c r="A16" s="34">
        <v>67</v>
      </c>
      <c r="B16" s="35" t="s">
        <v>63</v>
      </c>
      <c r="C16" s="26">
        <f>C17</f>
        <v>14800000</v>
      </c>
      <c r="D16" s="26">
        <f>D17</f>
        <v>0</v>
      </c>
      <c r="E16" s="26">
        <f t="shared" si="1"/>
        <v>14800000</v>
      </c>
    </row>
    <row r="17" spans="1:10" ht="25.5">
      <c r="A17" s="36">
        <v>671</v>
      </c>
      <c r="B17" s="37" t="s">
        <v>64</v>
      </c>
      <c r="C17" s="99">
        <v>14800000</v>
      </c>
      <c r="D17" s="28">
        <v>0</v>
      </c>
      <c r="E17" s="28">
        <f>SUM(C17:D17)</f>
        <v>14800000</v>
      </c>
      <c r="I17" s="8"/>
      <c r="J17" s="8"/>
    </row>
    <row r="18" spans="1:10">
      <c r="A18" s="31" t="s">
        <v>41</v>
      </c>
      <c r="B18" s="32" t="s">
        <v>42</v>
      </c>
      <c r="C18" s="32">
        <f>+C19+C23+C28</f>
        <v>18716700</v>
      </c>
      <c r="D18" s="32">
        <f t="shared" ref="D18:E18" si="2">+D19+D23+D28</f>
        <v>199246</v>
      </c>
      <c r="E18" s="32">
        <f t="shared" si="2"/>
        <v>18915946</v>
      </c>
      <c r="H18" s="8"/>
      <c r="I18" s="8"/>
    </row>
    <row r="19" spans="1:10">
      <c r="A19" s="83" t="s">
        <v>0</v>
      </c>
      <c r="B19" s="84" t="s">
        <v>1</v>
      </c>
      <c r="C19" s="26">
        <f>SUM(C20:C22)</f>
        <v>14764200</v>
      </c>
      <c r="D19" s="26">
        <f t="shared" ref="D19:E19" si="3">SUM(D20:D22)</f>
        <v>0</v>
      </c>
      <c r="E19" s="26">
        <f t="shared" si="3"/>
        <v>14764200</v>
      </c>
      <c r="I19" s="8"/>
    </row>
    <row r="20" spans="1:10">
      <c r="A20" s="85" t="s">
        <v>2</v>
      </c>
      <c r="B20" s="86" t="s">
        <v>3</v>
      </c>
      <c r="C20" s="99">
        <f>+'POSEBAN DIO'!C14</f>
        <v>11300500</v>
      </c>
      <c r="D20" s="99">
        <f>+'POSEBAN DIO'!D14</f>
        <v>0</v>
      </c>
      <c r="E20" s="99">
        <f>+'POSEBAN DIO'!E14</f>
        <v>11300500</v>
      </c>
    </row>
    <row r="21" spans="1:10">
      <c r="A21" s="85" t="s">
        <v>4</v>
      </c>
      <c r="B21" s="86" t="s">
        <v>5</v>
      </c>
      <c r="C21" s="99">
        <f>+'POSEBAN DIO'!C15+'POSEBAN DIO'!C22</f>
        <v>1676040</v>
      </c>
      <c r="D21" s="99">
        <f>+'POSEBAN DIO'!D15+'POSEBAN DIO'!D22</f>
        <v>0</v>
      </c>
      <c r="E21" s="99">
        <f>+'POSEBAN DIO'!E15+'POSEBAN DIO'!E22</f>
        <v>1676040</v>
      </c>
    </row>
    <row r="22" spans="1:10">
      <c r="A22" s="85" t="s">
        <v>6</v>
      </c>
      <c r="B22" s="86" t="s">
        <v>7</v>
      </c>
      <c r="C22" s="99">
        <f>+'POSEBAN DIO'!C16</f>
        <v>1787660</v>
      </c>
      <c r="D22" s="99">
        <f>+'POSEBAN DIO'!D16</f>
        <v>0</v>
      </c>
      <c r="E22" s="99">
        <f>+'POSEBAN DIO'!E16</f>
        <v>1787660</v>
      </c>
    </row>
    <row r="23" spans="1:10">
      <c r="A23" s="83" t="s">
        <v>8</v>
      </c>
      <c r="B23" s="84" t="s">
        <v>9</v>
      </c>
      <c r="C23" s="26">
        <f>SUM(C24:C27)</f>
        <v>3933580</v>
      </c>
      <c r="D23" s="26">
        <f>SUM(D24:D27)</f>
        <v>199246</v>
      </c>
      <c r="E23" s="26">
        <f>SUM(E24:E27)</f>
        <v>4132826</v>
      </c>
    </row>
    <row r="24" spans="1:10">
      <c r="A24" s="85" t="s">
        <v>10</v>
      </c>
      <c r="B24" s="86" t="s">
        <v>11</v>
      </c>
      <c r="C24" s="99">
        <f>+'POSEBAN DIO'!C29+'POSEBAN DIO'!C48</f>
        <v>663610</v>
      </c>
      <c r="D24" s="99">
        <f>+'POSEBAN DIO'!D29+'POSEBAN DIO'!D48</f>
        <v>93950</v>
      </c>
      <c r="E24" s="99">
        <f>+'POSEBAN DIO'!E29+'POSEBAN DIO'!E48</f>
        <v>757560</v>
      </c>
    </row>
    <row r="25" spans="1:10">
      <c r="A25" s="85" t="s">
        <v>12</v>
      </c>
      <c r="B25" s="86" t="s">
        <v>13</v>
      </c>
      <c r="C25" s="99">
        <f>+'POSEBAN DIO'!C24+'POSEBAN DIO'!C30+'POSEBAN DIO'!C38+'POSEBAN DIO'!C49+'POSEBAN DIO'!C57+'POSEBAN DIO'!C61</f>
        <v>2294350</v>
      </c>
      <c r="D25" s="99">
        <f>+'POSEBAN DIO'!D24+'POSEBAN DIO'!D30+'POSEBAN DIO'!D38+'POSEBAN DIO'!D49+'POSEBAN DIO'!D57+'POSEBAN DIO'!D61</f>
        <v>-36364</v>
      </c>
      <c r="E25" s="99">
        <f>+'POSEBAN DIO'!E24+'POSEBAN DIO'!E30+'POSEBAN DIO'!E38+'POSEBAN DIO'!E49+'POSEBAN DIO'!E57+'POSEBAN DIO'!E61</f>
        <v>2257986</v>
      </c>
    </row>
    <row r="26" spans="1:10">
      <c r="A26" s="85" t="s">
        <v>14</v>
      </c>
      <c r="B26" s="86" t="s">
        <v>15</v>
      </c>
      <c r="C26" s="99">
        <f>+'POSEBAN DIO'!C25+'POSEBAN DIO'!C31+'POSEBAN DIO'!C39+'POSEBAN DIO'!C43</f>
        <v>829350</v>
      </c>
      <c r="D26" s="99">
        <f>+'POSEBAN DIO'!D25+'POSEBAN DIO'!D31+'POSEBAN DIO'!D39+'POSEBAN DIO'!D43</f>
        <v>141660</v>
      </c>
      <c r="E26" s="99">
        <f>+'POSEBAN DIO'!E25+'POSEBAN DIO'!E31+'POSEBAN DIO'!E39+'POSEBAN DIO'!E43</f>
        <v>971010</v>
      </c>
    </row>
    <row r="27" spans="1:10">
      <c r="A27" s="85" t="s">
        <v>16</v>
      </c>
      <c r="B27" s="86" t="s">
        <v>17</v>
      </c>
      <c r="C27" s="99">
        <f>+'POSEBAN DIO'!C18+'POSEBAN DIO'!C32</f>
        <v>146270</v>
      </c>
      <c r="D27" s="99">
        <f>+'POSEBAN DIO'!D18+'POSEBAN DIO'!D32</f>
        <v>0</v>
      </c>
      <c r="E27" s="99">
        <f>+'POSEBAN DIO'!E18+'POSEBAN DIO'!E32</f>
        <v>146270</v>
      </c>
    </row>
    <row r="28" spans="1:10">
      <c r="A28" s="83" t="s">
        <v>18</v>
      </c>
      <c r="B28" s="84" t="s">
        <v>19</v>
      </c>
      <c r="C28" s="26">
        <f>SUM(C29:C29)</f>
        <v>18920</v>
      </c>
      <c r="D28" s="26">
        <f>SUM(D29:D29)</f>
        <v>0</v>
      </c>
      <c r="E28" s="26">
        <f>SUM(E29:E29)</f>
        <v>18920</v>
      </c>
    </row>
    <row r="29" spans="1:10">
      <c r="A29" s="85" t="s">
        <v>20</v>
      </c>
      <c r="B29" s="86" t="s">
        <v>21</v>
      </c>
      <c r="C29" s="99">
        <f>+'POSEBAN DIO'!C34</f>
        <v>18920</v>
      </c>
      <c r="D29" s="99">
        <f>+'POSEBAN DIO'!D34</f>
        <v>0</v>
      </c>
      <c r="E29" s="99">
        <f>+'POSEBAN DIO'!E34</f>
        <v>18920</v>
      </c>
    </row>
    <row r="30" spans="1:10">
      <c r="A30" s="31" t="s">
        <v>43</v>
      </c>
      <c r="B30" s="32" t="s">
        <v>44</v>
      </c>
      <c r="C30" s="32">
        <f>+C31</f>
        <v>153300</v>
      </c>
      <c r="D30" s="32">
        <f t="shared" ref="D30:E30" si="4">+D31</f>
        <v>109814</v>
      </c>
      <c r="E30" s="32">
        <f t="shared" si="4"/>
        <v>263114</v>
      </c>
      <c r="G30" s="114"/>
      <c r="H30" s="114"/>
      <c r="I30" s="114"/>
    </row>
    <row r="31" spans="1:10">
      <c r="A31" s="38" t="s">
        <v>22</v>
      </c>
      <c r="B31" s="35" t="s">
        <v>23</v>
      </c>
      <c r="C31" s="26">
        <f>+C32</f>
        <v>153300</v>
      </c>
      <c r="D31" s="26">
        <f t="shared" ref="D31:E31" si="5">+D32</f>
        <v>109814</v>
      </c>
      <c r="E31" s="26">
        <f t="shared" si="5"/>
        <v>263114</v>
      </c>
    </row>
    <row r="32" spans="1:10">
      <c r="A32" s="39" t="s">
        <v>24</v>
      </c>
      <c r="B32" s="37" t="s">
        <v>25</v>
      </c>
      <c r="C32" s="99">
        <f>+'POSEBAN DIO'!C52+'POSEBAN DIO'!C63+'POSEBAN DIO'!C67</f>
        <v>153300</v>
      </c>
      <c r="D32" s="99">
        <f>+'POSEBAN DIO'!D52+'POSEBAN DIO'!D63+'POSEBAN DIO'!D67</f>
        <v>109814</v>
      </c>
      <c r="E32" s="99">
        <f>+'POSEBAN DIO'!E52+'POSEBAN DIO'!E63+'POSEBAN DIO'!E67</f>
        <v>263114</v>
      </c>
    </row>
    <row r="33" spans="1:7">
      <c r="A33" s="41" t="s">
        <v>100</v>
      </c>
      <c r="B33" s="37"/>
      <c r="C33" s="26"/>
      <c r="D33" s="26"/>
      <c r="E33" s="26"/>
    </row>
    <row r="34" spans="1:7">
      <c r="A34" s="31" t="s">
        <v>50</v>
      </c>
      <c r="B34" s="32" t="s">
        <v>111</v>
      </c>
      <c r="C34" s="32">
        <f>C35</f>
        <v>120000</v>
      </c>
      <c r="D34" s="32">
        <f>D35</f>
        <v>193246</v>
      </c>
      <c r="E34" s="32">
        <f>C34+D34</f>
        <v>313246</v>
      </c>
    </row>
    <row r="35" spans="1:7">
      <c r="A35" s="38" t="s">
        <v>51</v>
      </c>
      <c r="B35" s="35" t="s">
        <v>52</v>
      </c>
      <c r="C35" s="26">
        <f>C36</f>
        <v>120000</v>
      </c>
      <c r="D35" s="26">
        <f>D36</f>
        <v>193246</v>
      </c>
      <c r="E35" s="26">
        <f>C35+D35</f>
        <v>313246</v>
      </c>
    </row>
    <row r="36" spans="1:7">
      <c r="A36" s="39" t="s">
        <v>53</v>
      </c>
      <c r="B36" s="37" t="s">
        <v>54</v>
      </c>
      <c r="C36" s="99">
        <v>120000</v>
      </c>
      <c r="D36" s="99">
        <v>193246</v>
      </c>
      <c r="E36" s="99">
        <f>SUM(C36:D36)</f>
        <v>313246</v>
      </c>
    </row>
    <row r="37" spans="1:7">
      <c r="A37" s="31" t="s">
        <v>50</v>
      </c>
      <c r="B37" s="32" t="s">
        <v>112</v>
      </c>
      <c r="C37" s="32">
        <f>C38</f>
        <v>5000</v>
      </c>
      <c r="D37" s="32">
        <f>D38</f>
        <v>-5000</v>
      </c>
      <c r="E37" s="32">
        <f>C37+D37</f>
        <v>0</v>
      </c>
    </row>
    <row r="38" spans="1:7">
      <c r="A38" s="38" t="s">
        <v>51</v>
      </c>
      <c r="B38" s="35" t="s">
        <v>52</v>
      </c>
      <c r="C38" s="26">
        <f>C39</f>
        <v>5000</v>
      </c>
      <c r="D38" s="26">
        <f>D39</f>
        <v>-5000</v>
      </c>
      <c r="E38" s="26">
        <f>C38+D38</f>
        <v>0</v>
      </c>
    </row>
    <row r="39" spans="1:7">
      <c r="A39" s="39" t="s">
        <v>53</v>
      </c>
      <c r="B39" s="37" t="s">
        <v>54</v>
      </c>
      <c r="C39" s="99">
        <v>5000</v>
      </c>
      <c r="D39" s="99">
        <v>-5000</v>
      </c>
      <c r="E39" s="99">
        <f>SUM(C39:D39)</f>
        <v>0</v>
      </c>
    </row>
    <row r="40" spans="1:7">
      <c r="A40" s="39"/>
      <c r="B40" s="122"/>
      <c r="C40" s="99"/>
      <c r="D40" s="99"/>
      <c r="E40" s="99"/>
    </row>
    <row r="41" spans="1:7">
      <c r="A41" s="39"/>
      <c r="B41" s="37"/>
      <c r="C41" s="99"/>
      <c r="D41" s="99"/>
      <c r="E41" s="99"/>
    </row>
    <row r="42" spans="1:7">
      <c r="A42" s="88" t="s">
        <v>55</v>
      </c>
      <c r="B42" s="89"/>
      <c r="C42" s="87"/>
      <c r="D42" s="26"/>
      <c r="E42" s="26"/>
    </row>
    <row r="43" spans="1:7" ht="27.6" customHeight="1">
      <c r="A43" s="158" t="s">
        <v>56</v>
      </c>
      <c r="B43" s="158"/>
      <c r="C43" s="115" t="s">
        <v>109</v>
      </c>
      <c r="D43" s="116" t="s">
        <v>121</v>
      </c>
      <c r="E43" s="117" t="s">
        <v>105</v>
      </c>
    </row>
    <row r="44" spans="1:7">
      <c r="A44" s="98" t="s">
        <v>57</v>
      </c>
      <c r="B44" s="98" t="s">
        <v>58</v>
      </c>
      <c r="C44" s="102">
        <v>14800000</v>
      </c>
      <c r="D44" s="107">
        <v>0</v>
      </c>
      <c r="E44" s="107">
        <f>C44+D44</f>
        <v>14800000</v>
      </c>
      <c r="G44" s="101"/>
    </row>
    <row r="45" spans="1:7">
      <c r="A45" s="98" t="s">
        <v>59</v>
      </c>
      <c r="B45" s="98" t="s">
        <v>60</v>
      </c>
      <c r="C45" s="102">
        <v>38450</v>
      </c>
      <c r="D45" s="107">
        <v>0</v>
      </c>
      <c r="E45" s="107">
        <f t="shared" ref="E45:E49" si="6">C45+D45</f>
        <v>38450</v>
      </c>
      <c r="G45" s="101"/>
    </row>
    <row r="46" spans="1:7">
      <c r="A46" s="98" t="s">
        <v>95</v>
      </c>
      <c r="B46" s="98" t="s">
        <v>96</v>
      </c>
      <c r="C46" s="102">
        <v>3800250</v>
      </c>
      <c r="D46" s="107">
        <v>0</v>
      </c>
      <c r="E46" s="107">
        <f t="shared" si="6"/>
        <v>3800250</v>
      </c>
      <c r="G46" s="101"/>
    </row>
    <row r="47" spans="1:7">
      <c r="A47" s="98" t="s">
        <v>61</v>
      </c>
      <c r="B47" s="98" t="s">
        <v>62</v>
      </c>
      <c r="C47" s="102">
        <v>90000</v>
      </c>
      <c r="D47" s="107">
        <v>0</v>
      </c>
      <c r="E47" s="107">
        <f t="shared" si="6"/>
        <v>90000</v>
      </c>
      <c r="G47" s="101"/>
    </row>
    <row r="48" spans="1:7">
      <c r="A48" s="98" t="s">
        <v>97</v>
      </c>
      <c r="B48" s="98" t="s">
        <v>98</v>
      </c>
      <c r="C48" s="102">
        <v>20200</v>
      </c>
      <c r="D48" s="108">
        <v>120814</v>
      </c>
      <c r="E48" s="107">
        <f t="shared" si="6"/>
        <v>141014</v>
      </c>
      <c r="G48" s="101"/>
    </row>
    <row r="49" spans="1:7">
      <c r="A49" s="98" t="s">
        <v>101</v>
      </c>
      <c r="B49" s="98" t="s">
        <v>102</v>
      </c>
      <c r="C49" s="102">
        <v>1100</v>
      </c>
      <c r="D49" s="108">
        <v>0</v>
      </c>
      <c r="E49" s="107">
        <f t="shared" si="6"/>
        <v>1100</v>
      </c>
      <c r="G49" s="101"/>
    </row>
    <row r="50" spans="1:7" ht="15.75" thickBot="1">
      <c r="A50" s="119"/>
      <c r="B50" s="120"/>
      <c r="C50" s="121">
        <f>SUM(C44:C49)</f>
        <v>18750000</v>
      </c>
      <c r="D50" s="121">
        <f t="shared" ref="D50:E50" si="7">SUM(D44:D49)</f>
        <v>120814</v>
      </c>
      <c r="E50" s="121">
        <f t="shared" si="7"/>
        <v>18870814</v>
      </c>
    </row>
    <row r="51" spans="1:7" ht="15.75" thickTop="1">
      <c r="A51" s="153"/>
      <c r="B51" s="153"/>
      <c r="C51" s="6"/>
      <c r="D51" s="6"/>
      <c r="E51" s="6"/>
    </row>
    <row r="52" spans="1:7">
      <c r="A52" s="153"/>
      <c r="B52" s="153"/>
      <c r="C52" s="6"/>
      <c r="D52" s="6"/>
      <c r="E52" s="6"/>
    </row>
    <row r="53" spans="1:7">
      <c r="A53" s="153"/>
      <c r="B53" s="153"/>
      <c r="C53" s="6"/>
      <c r="D53" s="6"/>
      <c r="E53" s="6"/>
    </row>
    <row r="54" spans="1:7">
      <c r="A54" s="153"/>
      <c r="B54" s="153"/>
      <c r="C54" s="6"/>
      <c r="D54" s="6"/>
      <c r="E54" s="6"/>
    </row>
    <row r="55" spans="1:7">
      <c r="A55" s="153"/>
      <c r="B55" s="153"/>
      <c r="C55" s="6"/>
      <c r="D55" s="6"/>
      <c r="E55" s="6"/>
    </row>
    <row r="56" spans="1:7">
      <c r="A56" s="153"/>
      <c r="B56" s="153"/>
      <c r="C56" s="6"/>
      <c r="D56" s="6"/>
      <c r="E56" s="6"/>
    </row>
    <row r="57" spans="1:7">
      <c r="C57" s="7"/>
      <c r="D57" s="7"/>
      <c r="E57" s="7"/>
    </row>
  </sheetData>
  <mergeCells count="10">
    <mergeCell ref="A52:B52"/>
    <mergeCell ref="A53:B53"/>
    <mergeCell ref="A54:B54"/>
    <mergeCell ref="A55:B55"/>
    <mergeCell ref="A56:B56"/>
    <mergeCell ref="A51:B51"/>
    <mergeCell ref="A2:E3"/>
    <mergeCell ref="A1:E1"/>
    <mergeCell ref="A4:B4"/>
    <mergeCell ref="A43:B43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9"/>
  <sheetViews>
    <sheetView topLeftCell="A49" zoomScale="140" zoomScaleNormal="140" workbookViewId="0">
      <selection activeCell="A5" sqref="A5:XFD5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8" max="9" width="11" bestFit="1" customWidth="1"/>
    <col min="10" max="10" width="10.140625" bestFit="1" customWidth="1"/>
  </cols>
  <sheetData>
    <row r="1" spans="1:10">
      <c r="A1" s="161" t="s">
        <v>26</v>
      </c>
      <c r="B1" s="161"/>
      <c r="C1" s="161"/>
      <c r="D1" s="161"/>
      <c r="E1" s="161"/>
    </row>
    <row r="2" spans="1:10" ht="15.75" customHeight="1">
      <c r="A2" s="162" t="s">
        <v>83</v>
      </c>
      <c r="B2" s="162"/>
      <c r="C2" s="162"/>
      <c r="D2" s="162"/>
      <c r="E2" s="162"/>
    </row>
    <row r="3" spans="1:10" ht="10.9" customHeight="1">
      <c r="A3" s="163" t="s">
        <v>107</v>
      </c>
      <c r="B3" s="163"/>
      <c r="C3" s="163"/>
      <c r="D3" s="163"/>
      <c r="E3" s="163"/>
    </row>
    <row r="4" spans="1:10" ht="7.7" customHeight="1">
      <c r="A4" s="163"/>
      <c r="B4" s="163"/>
      <c r="C4" s="163"/>
      <c r="D4" s="163"/>
      <c r="E4" s="163"/>
    </row>
    <row r="5" spans="1:10" ht="12.75" customHeight="1">
      <c r="A5" s="130"/>
      <c r="B5" s="130"/>
      <c r="C5" s="130"/>
      <c r="D5" s="130"/>
      <c r="E5" s="130"/>
    </row>
    <row r="6" spans="1:10" ht="25.5">
      <c r="A6" s="9"/>
      <c r="B6" s="10"/>
      <c r="C6" s="12" t="s">
        <v>109</v>
      </c>
      <c r="D6" s="12" t="s">
        <v>121</v>
      </c>
      <c r="E6" s="12" t="s">
        <v>105</v>
      </c>
    </row>
    <row r="7" spans="1:10">
      <c r="A7" s="13" t="s">
        <v>99</v>
      </c>
      <c r="B7" s="13"/>
      <c r="C7" s="14">
        <f>+C8</f>
        <v>18875000</v>
      </c>
      <c r="D7" s="14">
        <f t="shared" ref="D7:E7" si="0">+D8</f>
        <v>309060</v>
      </c>
      <c r="E7" s="14">
        <f t="shared" si="0"/>
        <v>19184060</v>
      </c>
      <c r="G7" s="105"/>
    </row>
    <row r="8" spans="1:10">
      <c r="A8" s="15" t="s">
        <v>108</v>
      </c>
      <c r="B8" s="15"/>
      <c r="C8" s="16">
        <f>+C9</f>
        <v>18875000</v>
      </c>
      <c r="D8" s="16">
        <f t="shared" ref="D8:E8" si="1">+D9</f>
        <v>309060</v>
      </c>
      <c r="E8" s="16">
        <f t="shared" si="1"/>
        <v>19184060</v>
      </c>
    </row>
    <row r="9" spans="1:10">
      <c r="A9" s="17" t="s">
        <v>108</v>
      </c>
      <c r="B9" s="17"/>
      <c r="C9" s="18">
        <f>+C10+C44+C53</f>
        <v>18875000</v>
      </c>
      <c r="D9" s="18">
        <f>+D10+D44+D53</f>
        <v>309060</v>
      </c>
      <c r="E9" s="18">
        <f>+E10+E44+E53</f>
        <v>19184060</v>
      </c>
    </row>
    <row r="10" spans="1:10">
      <c r="A10" s="19" t="s">
        <v>84</v>
      </c>
      <c r="B10" s="19"/>
      <c r="C10" s="20">
        <f>C11+C26+C35+C40+C19</f>
        <v>18597950</v>
      </c>
      <c r="D10" s="20">
        <f>D11+D26+D35+D40</f>
        <v>199246</v>
      </c>
      <c r="E10" s="20">
        <f>E11+E26+E35+E40+E19</f>
        <v>18797196</v>
      </c>
      <c r="H10" s="26"/>
    </row>
    <row r="11" spans="1:10">
      <c r="A11" s="21" t="s">
        <v>85</v>
      </c>
      <c r="B11" s="21"/>
      <c r="C11" s="22">
        <f>C12</f>
        <v>14800000</v>
      </c>
      <c r="D11" s="22">
        <f t="shared" ref="D11:E11" si="2">D12</f>
        <v>0</v>
      </c>
      <c r="E11" s="22">
        <f t="shared" si="2"/>
        <v>14800000</v>
      </c>
      <c r="H11" s="26"/>
      <c r="I11" s="101"/>
    </row>
    <row r="12" spans="1:10">
      <c r="A12" s="23" t="s">
        <v>86</v>
      </c>
      <c r="B12" s="23"/>
      <c r="C12" s="24">
        <f>C13+C17</f>
        <v>14800000</v>
      </c>
      <c r="D12" s="24">
        <f t="shared" ref="D12:E12" si="3">D13+D17</f>
        <v>0</v>
      </c>
      <c r="E12" s="24">
        <f t="shared" si="3"/>
        <v>14800000</v>
      </c>
      <c r="H12" s="26"/>
      <c r="I12" s="101"/>
    </row>
    <row r="13" spans="1:10">
      <c r="A13" s="25" t="s">
        <v>0</v>
      </c>
      <c r="B13" s="25" t="s">
        <v>1</v>
      </c>
      <c r="C13" s="26">
        <f>SUM(C14:C16)</f>
        <v>14759200</v>
      </c>
      <c r="D13" s="26">
        <f t="shared" ref="D13:E13" si="4">SUM(D14:D16)</f>
        <v>0</v>
      </c>
      <c r="E13" s="26">
        <f t="shared" si="4"/>
        <v>14759200</v>
      </c>
      <c r="H13" s="26"/>
      <c r="I13" s="101"/>
    </row>
    <row r="14" spans="1:10">
      <c r="A14" s="27" t="s">
        <v>2</v>
      </c>
      <c r="B14" s="27" t="s">
        <v>3</v>
      </c>
      <c r="C14" s="99">
        <v>11300500</v>
      </c>
      <c r="D14" s="99">
        <v>0</v>
      </c>
      <c r="E14" s="28">
        <f>SUM(C14:D14)</f>
        <v>11300500</v>
      </c>
      <c r="H14" s="26"/>
      <c r="I14" s="101"/>
      <c r="J14" s="8"/>
    </row>
    <row r="15" spans="1:10">
      <c r="A15" s="27" t="s">
        <v>4</v>
      </c>
      <c r="B15" s="27" t="s">
        <v>5</v>
      </c>
      <c r="C15" s="99">
        <v>1671040</v>
      </c>
      <c r="D15" s="99">
        <v>0</v>
      </c>
      <c r="E15" s="28">
        <f t="shared" ref="E15:E16" si="5">SUM(C15:D15)</f>
        <v>1671040</v>
      </c>
      <c r="H15" s="26"/>
      <c r="I15" s="101"/>
      <c r="J15" s="8"/>
    </row>
    <row r="16" spans="1:10">
      <c r="A16" s="27" t="s">
        <v>6</v>
      </c>
      <c r="B16" s="27" t="s">
        <v>7</v>
      </c>
      <c r="C16" s="99">
        <v>1787660</v>
      </c>
      <c r="D16" s="99">
        <v>0</v>
      </c>
      <c r="E16" s="28">
        <f t="shared" si="5"/>
        <v>1787660</v>
      </c>
      <c r="H16" s="26"/>
      <c r="I16" s="101"/>
      <c r="J16" s="8"/>
    </row>
    <row r="17" spans="1:10">
      <c r="A17" s="25" t="s">
        <v>8</v>
      </c>
      <c r="B17" s="25" t="s">
        <v>9</v>
      </c>
      <c r="C17" s="26">
        <f>SUM(C18:C18)</f>
        <v>40800</v>
      </c>
      <c r="D17" s="26">
        <f>SUM(D18:D18)</f>
        <v>0</v>
      </c>
      <c r="E17" s="100">
        <f t="shared" ref="E17" si="6">C17+D17</f>
        <v>40800</v>
      </c>
      <c r="H17" s="26"/>
      <c r="I17" s="78"/>
      <c r="J17" s="8"/>
    </row>
    <row r="18" spans="1:10">
      <c r="A18" s="27" t="s">
        <v>16</v>
      </c>
      <c r="B18" s="27" t="s">
        <v>17</v>
      </c>
      <c r="C18" s="99">
        <v>40800</v>
      </c>
      <c r="D18" s="26">
        <v>0</v>
      </c>
      <c r="E18" s="28">
        <f>SUM(C18:D18)</f>
        <v>40800</v>
      </c>
      <c r="I18" s="78"/>
      <c r="J18" s="8"/>
    </row>
    <row r="19" spans="1:10">
      <c r="A19" s="21" t="s">
        <v>115</v>
      </c>
      <c r="B19" s="21"/>
      <c r="C19" s="93">
        <f>+C20</f>
        <v>27500</v>
      </c>
      <c r="D19" s="93">
        <f t="shared" ref="D19:E19" si="7">+D20</f>
        <v>0</v>
      </c>
      <c r="E19" s="93">
        <f t="shared" si="7"/>
        <v>27500</v>
      </c>
      <c r="I19" s="78"/>
      <c r="J19" s="8"/>
    </row>
    <row r="20" spans="1:10">
      <c r="A20" s="23" t="s">
        <v>86</v>
      </c>
      <c r="B20" s="23"/>
      <c r="C20" s="96">
        <f>+C21+C23</f>
        <v>27500</v>
      </c>
      <c r="D20" s="96">
        <f t="shared" ref="D20:E20" si="8">+D21+D23</f>
        <v>0</v>
      </c>
      <c r="E20" s="96">
        <f t="shared" si="8"/>
        <v>27500</v>
      </c>
      <c r="I20" s="78"/>
      <c r="J20" s="8"/>
    </row>
    <row r="21" spans="1:10">
      <c r="A21" s="77">
        <v>31</v>
      </c>
      <c r="B21" s="25" t="s">
        <v>1</v>
      </c>
      <c r="C21" s="26">
        <f>+C22</f>
        <v>5000</v>
      </c>
      <c r="D21" s="26">
        <f t="shared" ref="D21:E21" si="9">+D22</f>
        <v>0</v>
      </c>
      <c r="E21" s="26">
        <f t="shared" si="9"/>
        <v>5000</v>
      </c>
      <c r="H21" s="26"/>
      <c r="I21" s="78"/>
      <c r="J21" s="8"/>
    </row>
    <row r="22" spans="1:10">
      <c r="A22" s="29">
        <v>312</v>
      </c>
      <c r="B22" s="27" t="s">
        <v>5</v>
      </c>
      <c r="C22" s="99">
        <v>5000</v>
      </c>
      <c r="D22" s="26">
        <v>0</v>
      </c>
      <c r="E22" s="28">
        <f>SUM(C22:D22)</f>
        <v>5000</v>
      </c>
      <c r="I22" s="78"/>
      <c r="J22" s="8"/>
    </row>
    <row r="23" spans="1:10">
      <c r="A23" s="112">
        <v>32</v>
      </c>
      <c r="B23" s="110" t="s">
        <v>9</v>
      </c>
      <c r="C23" s="26">
        <f>SUM(C24:C25)</f>
        <v>22500</v>
      </c>
      <c r="D23" s="26">
        <f t="shared" ref="D23:E23" si="10">SUM(D24:D25)</f>
        <v>0</v>
      </c>
      <c r="E23" s="26">
        <f t="shared" si="10"/>
        <v>22500</v>
      </c>
      <c r="I23" s="78"/>
      <c r="J23" s="8"/>
    </row>
    <row r="24" spans="1:10">
      <c r="A24" s="113">
        <v>322</v>
      </c>
      <c r="B24" s="111" t="s">
        <v>114</v>
      </c>
      <c r="C24" s="99">
        <v>15000</v>
      </c>
      <c r="D24" s="26">
        <v>0</v>
      </c>
      <c r="E24" s="28">
        <f>SUM(C24:D24)</f>
        <v>15000</v>
      </c>
      <c r="I24" s="78"/>
      <c r="J24" s="8"/>
    </row>
    <row r="25" spans="1:10">
      <c r="A25" s="92">
        <v>323</v>
      </c>
      <c r="B25" s="111" t="s">
        <v>15</v>
      </c>
      <c r="C25" s="99">
        <v>7500</v>
      </c>
      <c r="D25" s="28">
        <v>0</v>
      </c>
      <c r="E25" s="28">
        <f>SUM(C25:D25)</f>
        <v>7500</v>
      </c>
      <c r="I25" s="78"/>
      <c r="J25" s="8"/>
    </row>
    <row r="26" spans="1:10">
      <c r="A26" s="21" t="s">
        <v>116</v>
      </c>
      <c r="B26" s="94"/>
      <c r="C26" s="93">
        <f>+C27</f>
        <v>3749150</v>
      </c>
      <c r="D26" s="93">
        <f t="shared" ref="D26:E26" si="11">+D27</f>
        <v>193246</v>
      </c>
      <c r="E26" s="93">
        <f t="shared" si="11"/>
        <v>3942396</v>
      </c>
      <c r="I26" s="78"/>
      <c r="J26" s="8"/>
    </row>
    <row r="27" spans="1:10">
      <c r="A27" s="23" t="s">
        <v>86</v>
      </c>
      <c r="B27" s="23"/>
      <c r="C27" s="96">
        <f>+C28+C33</f>
        <v>3749150</v>
      </c>
      <c r="D27" s="96">
        <f t="shared" ref="D27:E27" si="12">+D28+D33</f>
        <v>193246</v>
      </c>
      <c r="E27" s="96">
        <f t="shared" si="12"/>
        <v>3942396</v>
      </c>
      <c r="I27" s="78"/>
      <c r="J27" s="8"/>
    </row>
    <row r="28" spans="1:10">
      <c r="A28" s="25" t="s">
        <v>8</v>
      </c>
      <c r="B28" s="25" t="s">
        <v>9</v>
      </c>
      <c r="C28" s="26">
        <f>SUM(C29:C32)</f>
        <v>3730230</v>
      </c>
      <c r="D28" s="26">
        <f t="shared" ref="D28:E28" si="13">SUM(D29:D32)</f>
        <v>193246</v>
      </c>
      <c r="E28" s="26">
        <f t="shared" si="13"/>
        <v>3923476</v>
      </c>
    </row>
    <row r="29" spans="1:10">
      <c r="A29" s="27" t="s">
        <v>10</v>
      </c>
      <c r="B29" s="27" t="s">
        <v>11</v>
      </c>
      <c r="C29" s="99">
        <v>652610</v>
      </c>
      <c r="D29" s="99">
        <v>93950</v>
      </c>
      <c r="E29" s="99">
        <f>SUM(C29:D29)</f>
        <v>746560</v>
      </c>
      <c r="I29" s="78"/>
      <c r="J29" s="8"/>
    </row>
    <row r="30" spans="1:10">
      <c r="A30" s="27" t="s">
        <v>12</v>
      </c>
      <c r="B30" s="27" t="s">
        <v>13</v>
      </c>
      <c r="C30" s="99">
        <v>2161400</v>
      </c>
      <c r="D30" s="99">
        <v>-37354</v>
      </c>
      <c r="E30" s="99">
        <f t="shared" ref="E30:E32" si="14">SUM(C30:D30)</f>
        <v>2124046</v>
      </c>
      <c r="I30" s="78"/>
      <c r="J30" s="8"/>
    </row>
    <row r="31" spans="1:10">
      <c r="A31" s="27" t="s">
        <v>14</v>
      </c>
      <c r="B31" s="27" t="s">
        <v>15</v>
      </c>
      <c r="C31" s="99">
        <v>810750</v>
      </c>
      <c r="D31" s="99">
        <v>136650</v>
      </c>
      <c r="E31" s="99">
        <f t="shared" si="14"/>
        <v>947400</v>
      </c>
    </row>
    <row r="32" spans="1:10">
      <c r="A32" s="27" t="s">
        <v>16</v>
      </c>
      <c r="B32" s="27" t="s">
        <v>17</v>
      </c>
      <c r="C32" s="99">
        <v>105470</v>
      </c>
      <c r="D32" s="99">
        <v>0</v>
      </c>
      <c r="E32" s="99">
        <f t="shared" si="14"/>
        <v>105470</v>
      </c>
    </row>
    <row r="33" spans="1:5">
      <c r="A33" s="25" t="s">
        <v>18</v>
      </c>
      <c r="B33" s="25" t="s">
        <v>19</v>
      </c>
      <c r="C33" s="26">
        <f>C34</f>
        <v>18920</v>
      </c>
      <c r="D33" s="26">
        <f>D34</f>
        <v>0</v>
      </c>
      <c r="E33" s="26">
        <f>C33+D33</f>
        <v>18920</v>
      </c>
    </row>
    <row r="34" spans="1:5">
      <c r="A34" s="27" t="s">
        <v>20</v>
      </c>
      <c r="B34" s="27" t="s">
        <v>21</v>
      </c>
      <c r="C34" s="99">
        <v>18920</v>
      </c>
      <c r="D34" s="99">
        <v>0</v>
      </c>
      <c r="E34" s="99">
        <f>SUM(C34:D34)</f>
        <v>18920</v>
      </c>
    </row>
    <row r="35" spans="1:5">
      <c r="A35" s="21" t="s">
        <v>117</v>
      </c>
      <c r="B35" s="21"/>
      <c r="C35" s="93">
        <f>+C36</f>
        <v>20200</v>
      </c>
      <c r="D35" s="93">
        <f t="shared" ref="D35:E35" si="15">+D36</f>
        <v>6000</v>
      </c>
      <c r="E35" s="93">
        <f t="shared" si="15"/>
        <v>26200</v>
      </c>
    </row>
    <row r="36" spans="1:5">
      <c r="A36" s="23" t="s">
        <v>86</v>
      </c>
      <c r="B36" s="23"/>
      <c r="C36" s="96">
        <f>+C37</f>
        <v>20200</v>
      </c>
      <c r="D36" s="96">
        <f t="shared" ref="D36:E36" si="16">+D37</f>
        <v>6000</v>
      </c>
      <c r="E36" s="96">
        <f t="shared" si="16"/>
        <v>26200</v>
      </c>
    </row>
    <row r="37" spans="1:5">
      <c r="A37" s="25" t="s">
        <v>8</v>
      </c>
      <c r="B37" s="25" t="s">
        <v>9</v>
      </c>
      <c r="C37" s="26">
        <f>SUM(C38:C39)</f>
        <v>20200</v>
      </c>
      <c r="D37" s="26">
        <f t="shared" ref="D37:E37" si="17">SUM(D38:D39)</f>
        <v>6000</v>
      </c>
      <c r="E37" s="26">
        <f t="shared" si="17"/>
        <v>26200</v>
      </c>
    </row>
    <row r="38" spans="1:5">
      <c r="A38" s="27" t="s">
        <v>12</v>
      </c>
      <c r="B38" s="27" t="s">
        <v>13</v>
      </c>
      <c r="C38" s="99">
        <v>10200</v>
      </c>
      <c r="D38" s="99">
        <v>990</v>
      </c>
      <c r="E38" s="99">
        <f>SUM(C38:D38)</f>
        <v>11190</v>
      </c>
    </row>
    <row r="39" spans="1:5">
      <c r="A39" s="29">
        <v>323</v>
      </c>
      <c r="B39" s="111" t="s">
        <v>15</v>
      </c>
      <c r="C39" s="99">
        <v>10000</v>
      </c>
      <c r="D39" s="99">
        <v>5010</v>
      </c>
      <c r="E39" s="99">
        <f>SUM(C39:D39)</f>
        <v>15010</v>
      </c>
    </row>
    <row r="40" spans="1:5">
      <c r="A40" s="21" t="s">
        <v>118</v>
      </c>
      <c r="B40" s="94"/>
      <c r="C40" s="93">
        <f>+C41</f>
        <v>1100</v>
      </c>
      <c r="D40" s="93">
        <f t="shared" ref="D40:E40" si="18">+D41</f>
        <v>0</v>
      </c>
      <c r="E40" s="93">
        <f t="shared" si="18"/>
        <v>1100</v>
      </c>
    </row>
    <row r="41" spans="1:5">
      <c r="A41" s="23" t="s">
        <v>86</v>
      </c>
      <c r="B41" s="23"/>
      <c r="C41" s="96">
        <f>+C42</f>
        <v>1100</v>
      </c>
      <c r="D41" s="96">
        <f t="shared" ref="D41:E41" si="19">+D42</f>
        <v>0</v>
      </c>
      <c r="E41" s="96">
        <f t="shared" si="19"/>
        <v>1100</v>
      </c>
    </row>
    <row r="42" spans="1:5">
      <c r="A42" s="77">
        <v>32</v>
      </c>
      <c r="B42" s="25" t="s">
        <v>9</v>
      </c>
      <c r="C42" s="26">
        <f>+C43</f>
        <v>1100</v>
      </c>
      <c r="D42" s="26">
        <f t="shared" ref="D42:E42" si="20">+D43</f>
        <v>0</v>
      </c>
      <c r="E42" s="26">
        <f t="shared" si="20"/>
        <v>1100</v>
      </c>
    </row>
    <row r="43" spans="1:5">
      <c r="A43" s="29">
        <v>323</v>
      </c>
      <c r="B43" s="27" t="s">
        <v>15</v>
      </c>
      <c r="C43" s="99">
        <v>1100</v>
      </c>
      <c r="D43" s="99">
        <v>0</v>
      </c>
      <c r="E43" s="99">
        <f>SUM(C43:D43)</f>
        <v>1100</v>
      </c>
    </row>
    <row r="44" spans="1:5">
      <c r="A44" s="19" t="s">
        <v>87</v>
      </c>
      <c r="B44" s="19" t="s">
        <v>88</v>
      </c>
      <c r="C44" s="97">
        <f>+C45</f>
        <v>95000</v>
      </c>
      <c r="D44" s="97">
        <f t="shared" ref="D44:E44" si="21">+D45</f>
        <v>-5000</v>
      </c>
      <c r="E44" s="97">
        <f t="shared" si="21"/>
        <v>90000</v>
      </c>
    </row>
    <row r="45" spans="1:5">
      <c r="A45" s="21" t="s">
        <v>119</v>
      </c>
      <c r="B45" s="21"/>
      <c r="C45" s="93">
        <f>+C46</f>
        <v>95000</v>
      </c>
      <c r="D45" s="93">
        <f t="shared" ref="D45:E45" si="22">+D46</f>
        <v>-5000</v>
      </c>
      <c r="E45" s="93">
        <f t="shared" si="22"/>
        <v>90000</v>
      </c>
    </row>
    <row r="46" spans="1:5">
      <c r="A46" s="23" t="s">
        <v>86</v>
      </c>
      <c r="B46" s="23"/>
      <c r="C46" s="96">
        <f>+C47+C51</f>
        <v>95000</v>
      </c>
      <c r="D46" s="96">
        <f t="shared" ref="D46:E46" si="23">+D47+D51</f>
        <v>-5000</v>
      </c>
      <c r="E46" s="96">
        <f t="shared" si="23"/>
        <v>90000</v>
      </c>
    </row>
    <row r="47" spans="1:5">
      <c r="A47" s="25" t="s">
        <v>8</v>
      </c>
      <c r="B47" s="25" t="s">
        <v>9</v>
      </c>
      <c r="C47" s="26">
        <f>SUM(C48:C50)</f>
        <v>80000</v>
      </c>
      <c r="D47" s="26">
        <f t="shared" ref="D47:E47" si="24">SUM(D48:D50)</f>
        <v>0</v>
      </c>
      <c r="E47" s="26">
        <f t="shared" si="24"/>
        <v>80000</v>
      </c>
    </row>
    <row r="48" spans="1:5">
      <c r="A48" s="29">
        <v>321</v>
      </c>
      <c r="B48" s="27" t="s">
        <v>11</v>
      </c>
      <c r="C48" s="99">
        <v>11000</v>
      </c>
      <c r="D48" s="99">
        <v>0</v>
      </c>
      <c r="E48" s="99">
        <f>SUM(C48:D48)</f>
        <v>11000</v>
      </c>
    </row>
    <row r="49" spans="1:5">
      <c r="A49" s="27" t="s">
        <v>12</v>
      </c>
      <c r="B49" s="27" t="s">
        <v>13</v>
      </c>
      <c r="C49" s="99">
        <v>64000</v>
      </c>
      <c r="D49" s="99">
        <v>0</v>
      </c>
      <c r="E49" s="99">
        <f>SUM(C49:D49)</f>
        <v>64000</v>
      </c>
    </row>
    <row r="50" spans="1:5">
      <c r="A50" s="29">
        <v>323</v>
      </c>
      <c r="B50" s="27" t="s">
        <v>15</v>
      </c>
      <c r="C50" s="99">
        <v>5000</v>
      </c>
      <c r="D50" s="99">
        <v>0</v>
      </c>
      <c r="E50" s="99">
        <f>SUM(C50:D50)</f>
        <v>5000</v>
      </c>
    </row>
    <row r="51" spans="1:5">
      <c r="A51" s="25" t="s">
        <v>22</v>
      </c>
      <c r="B51" s="25" t="s">
        <v>23</v>
      </c>
      <c r="C51" s="26">
        <f>+C52</f>
        <v>15000</v>
      </c>
      <c r="D51" s="26">
        <f t="shared" ref="D51:E51" si="25">+D52</f>
        <v>-5000</v>
      </c>
      <c r="E51" s="26">
        <f t="shared" si="25"/>
        <v>10000</v>
      </c>
    </row>
    <row r="52" spans="1:5">
      <c r="A52" s="27" t="s">
        <v>24</v>
      </c>
      <c r="B52" s="27" t="s">
        <v>25</v>
      </c>
      <c r="C52" s="99">
        <v>15000</v>
      </c>
      <c r="D52" s="99">
        <v>-5000</v>
      </c>
      <c r="E52" s="99">
        <f>SUM(C52:D52)</f>
        <v>10000</v>
      </c>
    </row>
    <row r="53" spans="1:5">
      <c r="A53" s="19" t="s">
        <v>89</v>
      </c>
      <c r="B53" s="19" t="s">
        <v>90</v>
      </c>
      <c r="C53" s="97">
        <f>+C54+C58+C64</f>
        <v>182050</v>
      </c>
      <c r="D53" s="97">
        <f t="shared" ref="D53:E53" si="26">+D54+D58+D64</f>
        <v>114814</v>
      </c>
      <c r="E53" s="97">
        <f t="shared" si="26"/>
        <v>296864</v>
      </c>
    </row>
    <row r="54" spans="1:5">
      <c r="A54" s="21" t="s">
        <v>115</v>
      </c>
      <c r="B54" s="21"/>
      <c r="C54" s="22">
        <f>+C55</f>
        <v>10950</v>
      </c>
      <c r="D54" s="22">
        <f t="shared" ref="D54:E54" si="27">+D55</f>
        <v>0</v>
      </c>
      <c r="E54" s="22">
        <f t="shared" si="27"/>
        <v>10950</v>
      </c>
    </row>
    <row r="55" spans="1:5">
      <c r="A55" s="23" t="s">
        <v>86</v>
      </c>
      <c r="B55" s="23"/>
      <c r="C55" s="96">
        <f>+C56</f>
        <v>10950</v>
      </c>
      <c r="D55" s="96">
        <f t="shared" ref="D55:E55" si="28">+D56</f>
        <v>0</v>
      </c>
      <c r="E55" s="96">
        <f t="shared" si="28"/>
        <v>10950</v>
      </c>
    </row>
    <row r="56" spans="1:5">
      <c r="A56" s="25" t="s">
        <v>8</v>
      </c>
      <c r="B56" s="25" t="s">
        <v>9</v>
      </c>
      <c r="C56" s="26">
        <f>+C57</f>
        <v>10950</v>
      </c>
      <c r="D56" s="26">
        <f t="shared" ref="D56:E56" si="29">+D57</f>
        <v>0</v>
      </c>
      <c r="E56" s="26">
        <f t="shared" si="29"/>
        <v>10950</v>
      </c>
    </row>
    <row r="57" spans="1:5">
      <c r="A57" s="27" t="s">
        <v>12</v>
      </c>
      <c r="B57" s="27" t="s">
        <v>13</v>
      </c>
      <c r="C57" s="99">
        <v>10950</v>
      </c>
      <c r="D57" s="99">
        <v>0</v>
      </c>
      <c r="E57" s="99">
        <f>SUM(C57:D57)</f>
        <v>10950</v>
      </c>
    </row>
    <row r="58" spans="1:5">
      <c r="A58" s="21" t="s">
        <v>116</v>
      </c>
      <c r="B58" s="21"/>
      <c r="C58" s="93">
        <f>+C59</f>
        <v>171100</v>
      </c>
      <c r="D58" s="93">
        <f t="shared" ref="D58:E58" si="30">+D59</f>
        <v>0</v>
      </c>
      <c r="E58" s="93">
        <f t="shared" si="30"/>
        <v>171100</v>
      </c>
    </row>
    <row r="59" spans="1:5">
      <c r="A59" s="23" t="s">
        <v>86</v>
      </c>
      <c r="B59" s="23"/>
      <c r="C59" s="96">
        <f>+C60+C62</f>
        <v>171100</v>
      </c>
      <c r="D59" s="96">
        <f t="shared" ref="D59:E59" si="31">+D60+D62</f>
        <v>0</v>
      </c>
      <c r="E59" s="96">
        <f t="shared" si="31"/>
        <v>171100</v>
      </c>
    </row>
    <row r="60" spans="1:5">
      <c r="A60" s="112" t="s">
        <v>8</v>
      </c>
      <c r="B60" s="110" t="s">
        <v>9</v>
      </c>
      <c r="C60" s="26">
        <f>C61</f>
        <v>32800</v>
      </c>
      <c r="D60" s="26">
        <f t="shared" ref="D60:E60" si="32">D61</f>
        <v>0</v>
      </c>
      <c r="E60" s="26">
        <f t="shared" si="32"/>
        <v>32800</v>
      </c>
    </row>
    <row r="61" spans="1:5">
      <c r="A61" s="113" t="s">
        <v>12</v>
      </c>
      <c r="B61" s="111" t="s">
        <v>13</v>
      </c>
      <c r="C61" s="99">
        <v>32800</v>
      </c>
      <c r="D61" s="99">
        <v>0</v>
      </c>
      <c r="E61" s="99">
        <f>SUM(C61:D61)</f>
        <v>32800</v>
      </c>
    </row>
    <row r="62" spans="1:5">
      <c r="A62" s="112" t="s">
        <v>22</v>
      </c>
      <c r="B62" s="110" t="s">
        <v>23</v>
      </c>
      <c r="C62" s="26">
        <f>C63</f>
        <v>138300</v>
      </c>
      <c r="D62" s="26">
        <f t="shared" ref="D62:E62" si="33">D63</f>
        <v>0</v>
      </c>
      <c r="E62" s="26">
        <f t="shared" si="33"/>
        <v>138300</v>
      </c>
    </row>
    <row r="63" spans="1:5">
      <c r="A63" s="113" t="s">
        <v>24</v>
      </c>
      <c r="B63" s="111" t="s">
        <v>25</v>
      </c>
      <c r="C63" s="99">
        <v>138300</v>
      </c>
      <c r="D63" s="28">
        <v>0</v>
      </c>
      <c r="E63" s="28">
        <f>SUM(C63:D63)</f>
        <v>138300</v>
      </c>
    </row>
    <row r="64" spans="1:5">
      <c r="A64" s="21" t="s">
        <v>117</v>
      </c>
      <c r="B64" s="21"/>
      <c r="C64" s="93">
        <f>+C65</f>
        <v>0</v>
      </c>
      <c r="D64" s="93">
        <f t="shared" ref="D64:E64" si="34">+D65</f>
        <v>114814</v>
      </c>
      <c r="E64" s="93">
        <f t="shared" si="34"/>
        <v>114814</v>
      </c>
    </row>
    <row r="65" spans="1:5">
      <c r="A65" s="23" t="s">
        <v>86</v>
      </c>
      <c r="B65" s="95"/>
      <c r="C65" s="96">
        <f>+C66</f>
        <v>0</v>
      </c>
      <c r="D65" s="96">
        <f t="shared" ref="D65:E65" si="35">+D66</f>
        <v>114814</v>
      </c>
      <c r="E65" s="96">
        <f t="shared" si="35"/>
        <v>114814</v>
      </c>
    </row>
    <row r="66" spans="1:5">
      <c r="A66" s="25" t="s">
        <v>22</v>
      </c>
      <c r="B66" s="25" t="s">
        <v>23</v>
      </c>
      <c r="C66" s="26">
        <f>+C67</f>
        <v>0</v>
      </c>
      <c r="D66" s="26">
        <f t="shared" ref="D66:E66" si="36">+D67</f>
        <v>114814</v>
      </c>
      <c r="E66" s="26">
        <f t="shared" si="36"/>
        <v>114814</v>
      </c>
    </row>
    <row r="67" spans="1:5">
      <c r="A67" s="27" t="s">
        <v>24</v>
      </c>
      <c r="B67" s="27" t="s">
        <v>25</v>
      </c>
      <c r="C67" s="99">
        <v>0</v>
      </c>
      <c r="D67" s="99">
        <v>114814</v>
      </c>
      <c r="E67" s="28">
        <f>SUM(C67:D67)</f>
        <v>114814</v>
      </c>
    </row>
    <row r="68" spans="1:5">
      <c r="A68" s="27"/>
      <c r="B68" s="27"/>
      <c r="C68" s="26"/>
      <c r="D68" s="28"/>
      <c r="E68" s="28"/>
    </row>
    <row r="69" spans="1:5">
      <c r="A69" s="27"/>
      <c r="B69" s="27"/>
      <c r="C69" s="26"/>
      <c r="D69" s="28"/>
      <c r="E69" s="28"/>
    </row>
    <row r="70" spans="1:5" s="123" customFormat="1">
      <c r="A70" s="78" t="s">
        <v>122</v>
      </c>
      <c r="B70" s="78"/>
      <c r="C70" s="27"/>
      <c r="D70" s="27"/>
      <c r="E70" s="27"/>
    </row>
    <row r="71" spans="1:5">
      <c r="A71" s="27"/>
      <c r="B71" s="129" t="s">
        <v>123</v>
      </c>
      <c r="C71" s="27"/>
      <c r="D71" s="27"/>
      <c r="E71" s="27"/>
    </row>
    <row r="72" spans="1:5">
      <c r="A72" s="160" t="s">
        <v>128</v>
      </c>
      <c r="B72" s="160"/>
      <c r="C72" s="160"/>
      <c r="D72" s="160"/>
      <c r="E72" s="160"/>
    </row>
    <row r="73" spans="1:5">
      <c r="A73" s="160" t="s">
        <v>129</v>
      </c>
      <c r="B73" s="160"/>
      <c r="C73" s="160"/>
      <c r="D73" s="160"/>
      <c r="E73" s="160"/>
    </row>
    <row r="74" spans="1:5">
      <c r="A74" s="103"/>
      <c r="B74" s="103"/>
      <c r="C74" s="109"/>
      <c r="D74" s="30"/>
      <c r="E74" s="109"/>
    </row>
    <row r="75" spans="1:5">
      <c r="A75" s="127" t="s">
        <v>124</v>
      </c>
      <c r="B75" s="127"/>
      <c r="C75" s="127"/>
      <c r="D75" s="127"/>
      <c r="E75" s="127"/>
    </row>
    <row r="76" spans="1:5">
      <c r="A76" s="127" t="s">
        <v>125</v>
      </c>
      <c r="B76" s="127"/>
      <c r="C76" s="127"/>
      <c r="D76" s="127"/>
      <c r="E76" s="127"/>
    </row>
    <row r="78" spans="1:5">
      <c r="C78" s="159" t="s">
        <v>110</v>
      </c>
      <c r="D78" s="159"/>
      <c r="E78" s="159"/>
    </row>
    <row r="79" spans="1:5">
      <c r="C79" s="109"/>
      <c r="D79" s="30" t="s">
        <v>120</v>
      </c>
      <c r="E79" s="109"/>
    </row>
  </sheetData>
  <mergeCells count="6">
    <mergeCell ref="C78:E78"/>
    <mergeCell ref="A72:E72"/>
    <mergeCell ref="A73:E73"/>
    <mergeCell ref="A1:E1"/>
    <mergeCell ref="A2:E2"/>
    <mergeCell ref="A3:E4"/>
  </mergeCells>
  <pageMargins left="0.7" right="0.7" top="0.75" bottom="0.75" header="0.3" footer="0.3"/>
  <pageSetup paperSize="9" scale="86" fitToHeight="0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SAŽETAK</vt:lpstr>
      <vt:lpstr>OPĆI DIO</vt:lpstr>
      <vt:lpstr>POSEBAN DIO</vt:lpstr>
      <vt:lpstr>List3</vt:lpstr>
      <vt:lpstr>'OPĆI DIO'!Print_Area</vt:lpstr>
      <vt:lpstr>'POSEBAN DIO'!Print_Area</vt:lpstr>
      <vt:lpstr>SAŽETAK!Print_Area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PC2</cp:lastModifiedBy>
  <cp:lastPrinted>2022-06-29T09:33:10Z</cp:lastPrinted>
  <dcterms:created xsi:type="dcterms:W3CDTF">2017-11-16T11:13:42Z</dcterms:created>
  <dcterms:modified xsi:type="dcterms:W3CDTF">2022-06-29T09:34:40Z</dcterms:modified>
</cp:coreProperties>
</file>